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wn Clerk\Desktop\Budget\"/>
    </mc:Choice>
  </mc:AlternateContent>
  <bookViews>
    <workbookView xWindow="120" yWindow="480" windowWidth="12390" windowHeight="8475" activeTab="5"/>
  </bookViews>
  <sheets>
    <sheet name="Sheet8" sheetId="8" r:id="rId1"/>
    <sheet name="Sheet9" sheetId="13" r:id="rId2"/>
    <sheet name="Sheet7" sheetId="7" r:id="rId3"/>
    <sheet name="Sheet6" sheetId="6" r:id="rId4"/>
    <sheet name="Sheet5" sheetId="5" r:id="rId5"/>
    <sheet name="Sheet1" sheetId="1" r:id="rId6"/>
    <sheet name="Sheet2" sheetId="2" r:id="rId7"/>
    <sheet name="Sheet3" sheetId="3" r:id="rId8"/>
    <sheet name="Sheet4" sheetId="4" r:id="rId9"/>
    <sheet name="Colo Trst" sheetId="9" r:id="rId10"/>
    <sheet name="FirePen" sheetId="10" r:id="rId11"/>
    <sheet name="Street Fund" sheetId="11" r:id="rId12"/>
    <sheet name="Lottery Fund" sheetId="12" r:id="rId13"/>
    <sheet name="Sheet10" sheetId="14" r:id="rId14"/>
  </sheets>
  <definedNames>
    <definedName name="_xlnm.Print_Area" localSheetId="5">Sheet1!$A:$H</definedName>
    <definedName name="_xlnm.Print_Area" localSheetId="6">Sheet2!$A:$H</definedName>
    <definedName name="_xlnm.Print_Area" localSheetId="7">Sheet3!$A$2:$H$85</definedName>
    <definedName name="_xlnm.Print_Area" localSheetId="8">Sheet4!$A:$H</definedName>
  </definedNames>
  <calcPr calcId="152511"/>
</workbook>
</file>

<file path=xl/calcChain.xml><?xml version="1.0" encoding="utf-8"?>
<calcChain xmlns="http://schemas.openxmlformats.org/spreadsheetml/2006/main">
  <c r="O35" i="13" l="1"/>
  <c r="S45" i="13"/>
  <c r="R45" i="13"/>
  <c r="Q45" i="13"/>
  <c r="P45" i="13"/>
  <c r="O45" i="13"/>
  <c r="T44" i="13"/>
  <c r="S35" i="13"/>
  <c r="R35" i="13"/>
  <c r="Q35" i="13"/>
  <c r="P35" i="13"/>
  <c r="T34" i="13"/>
  <c r="T25" i="13"/>
  <c r="O26" i="13"/>
  <c r="T12" i="13"/>
  <c r="K16" i="13"/>
  <c r="K43" i="13"/>
  <c r="G14" i="14"/>
  <c r="F14" i="14"/>
  <c r="E14" i="14"/>
  <c r="D14" i="14"/>
  <c r="C14" i="14"/>
  <c r="H13" i="14"/>
  <c r="H12" i="14"/>
  <c r="H11" i="14"/>
  <c r="H14" i="14" s="1"/>
  <c r="H10" i="14"/>
  <c r="H8" i="14"/>
  <c r="T15" i="13"/>
  <c r="K8" i="13"/>
  <c r="C9" i="13"/>
  <c r="F83" i="3" l="1"/>
  <c r="F81" i="3"/>
  <c r="F72" i="3"/>
  <c r="F62" i="3"/>
  <c r="F53" i="3"/>
  <c r="F45" i="3"/>
  <c r="F34" i="3"/>
  <c r="F21" i="3"/>
  <c r="F19" i="3"/>
  <c r="F11" i="3"/>
  <c r="F107" i="2"/>
  <c r="F105" i="2"/>
  <c r="F87" i="2"/>
  <c r="F71" i="2"/>
  <c r="F64" i="2"/>
  <c r="F55" i="2"/>
  <c r="F42" i="2"/>
  <c r="F30" i="2"/>
  <c r="F27" i="2"/>
  <c r="F21" i="2"/>
  <c r="F11" i="2"/>
  <c r="F147" i="1"/>
  <c r="F144" i="1"/>
  <c r="F103" i="1"/>
  <c r="F118" i="1"/>
  <c r="F96" i="1"/>
  <c r="F88" i="1"/>
  <c r="F77" i="1"/>
  <c r="F65" i="1"/>
  <c r="F53" i="1"/>
  <c r="F51" i="1"/>
  <c r="F40" i="1"/>
  <c r="F20" i="1"/>
  <c r="F29" i="1"/>
  <c r="F12" i="1"/>
  <c r="G70" i="4" l="1"/>
  <c r="F36" i="4"/>
  <c r="D147" i="1"/>
  <c r="C53" i="1"/>
  <c r="D53" i="1"/>
  <c r="D40" i="1"/>
  <c r="G81" i="3" l="1"/>
  <c r="G72" i="3"/>
  <c r="G68" i="3"/>
  <c r="G62" i="3"/>
  <c r="G53" i="3"/>
  <c r="G45" i="3"/>
  <c r="G83" i="3" s="1"/>
  <c r="G34" i="3"/>
  <c r="G19" i="3"/>
  <c r="G11" i="3"/>
  <c r="G21" i="3" s="1"/>
  <c r="G105" i="2"/>
  <c r="G95" i="2"/>
  <c r="G87" i="2"/>
  <c r="G78" i="2"/>
  <c r="G71" i="2"/>
  <c r="G64" i="2"/>
  <c r="G55" i="2"/>
  <c r="G42" i="2"/>
  <c r="G107" i="2" s="1"/>
  <c r="G27" i="2"/>
  <c r="G30" i="2" s="1"/>
  <c r="G21" i="2"/>
  <c r="G11" i="2"/>
  <c r="G144" i="1"/>
  <c r="G147" i="1" s="1"/>
  <c r="G134" i="1"/>
  <c r="G118" i="1"/>
  <c r="G103" i="1"/>
  <c r="G96" i="1"/>
  <c r="G88" i="1"/>
  <c r="G77" i="1"/>
  <c r="G65" i="1"/>
  <c r="G51" i="1"/>
  <c r="G40" i="1"/>
  <c r="G29" i="1"/>
  <c r="G20" i="1"/>
  <c r="G12" i="1"/>
  <c r="G53" i="1" l="1"/>
  <c r="C7" i="4"/>
  <c r="C15" i="4" s="1"/>
  <c r="C13" i="4"/>
  <c r="C25" i="4"/>
  <c r="C36" i="4"/>
  <c r="C43" i="4"/>
  <c r="C48" i="4"/>
  <c r="C56" i="4"/>
  <c r="C61" i="4"/>
  <c r="C70" i="4"/>
  <c r="D7" i="4"/>
  <c r="D13" i="4"/>
  <c r="D25" i="4"/>
  <c r="D36" i="4"/>
  <c r="D43" i="4"/>
  <c r="D48" i="4"/>
  <c r="D56" i="4"/>
  <c r="D61" i="4"/>
  <c r="D70" i="4"/>
  <c r="G7" i="4"/>
  <c r="G15" i="4" s="1"/>
  <c r="G13" i="4"/>
  <c r="G25" i="4"/>
  <c r="G36" i="4"/>
  <c r="G43" i="4"/>
  <c r="G48" i="4"/>
  <c r="G56" i="4"/>
  <c r="G61" i="4"/>
  <c r="C11" i="3"/>
  <c r="C21" i="3" s="1"/>
  <c r="C19" i="3"/>
  <c r="C34" i="3"/>
  <c r="C45" i="3"/>
  <c r="C53" i="3"/>
  <c r="C62" i="3"/>
  <c r="C67" i="3"/>
  <c r="C72" i="3"/>
  <c r="C81" i="3"/>
  <c r="C11" i="2"/>
  <c r="C21" i="2"/>
  <c r="C27" i="2"/>
  <c r="C42" i="2"/>
  <c r="C55" i="2"/>
  <c r="C64" i="2"/>
  <c r="C71" i="2"/>
  <c r="C78" i="2"/>
  <c r="C87" i="2"/>
  <c r="C95" i="2"/>
  <c r="C105" i="2"/>
  <c r="C12" i="1"/>
  <c r="C20" i="1"/>
  <c r="C29" i="1"/>
  <c r="C51" i="1"/>
  <c r="C65" i="1"/>
  <c r="C77" i="1"/>
  <c r="C88" i="1"/>
  <c r="C96" i="1"/>
  <c r="C103" i="1"/>
  <c r="C118" i="1"/>
  <c r="C121" i="1"/>
  <c r="C134" i="1"/>
  <c r="C144" i="1"/>
  <c r="D120" i="5"/>
  <c r="F120" i="5"/>
  <c r="H120" i="5"/>
  <c r="F98" i="5"/>
  <c r="F105" i="5" s="1"/>
  <c r="H90" i="5"/>
  <c r="D79" i="5"/>
  <c r="F79" i="5"/>
  <c r="H79" i="5"/>
  <c r="H94" i="6"/>
  <c r="H87" i="6"/>
  <c r="H81" i="6"/>
  <c r="H74" i="6"/>
  <c r="H68" i="6"/>
  <c r="H62" i="6"/>
  <c r="H54" i="6"/>
  <c r="H42" i="6"/>
  <c r="H96" i="6" s="1"/>
  <c r="H29" i="6"/>
  <c r="H23" i="6"/>
  <c r="H13" i="6"/>
  <c r="H32" i="6"/>
  <c r="F94" i="6"/>
  <c r="F87" i="6"/>
  <c r="F81" i="6"/>
  <c r="F74" i="6"/>
  <c r="F68" i="6"/>
  <c r="F62" i="6"/>
  <c r="F54" i="6"/>
  <c r="F42" i="6"/>
  <c r="F29" i="6"/>
  <c r="F23" i="6"/>
  <c r="F13" i="6"/>
  <c r="F32" i="6" s="1"/>
  <c r="D94" i="6"/>
  <c r="D87" i="6"/>
  <c r="D81" i="6"/>
  <c r="D74" i="6"/>
  <c r="D68" i="6"/>
  <c r="D62" i="6"/>
  <c r="D54" i="6"/>
  <c r="D42" i="6"/>
  <c r="D96" i="6" s="1"/>
  <c r="D29" i="6"/>
  <c r="D32" i="6" s="1"/>
  <c r="D23" i="6"/>
  <c r="D13" i="6"/>
  <c r="H146" i="5"/>
  <c r="H136" i="5"/>
  <c r="H105" i="5"/>
  <c r="H67" i="5"/>
  <c r="H54" i="5"/>
  <c r="H42" i="5"/>
  <c r="H31" i="5"/>
  <c r="H22" i="5"/>
  <c r="H55" i="5" s="1"/>
  <c r="H14" i="5"/>
  <c r="F146" i="5"/>
  <c r="F90" i="5"/>
  <c r="F149" i="5" s="1"/>
  <c r="F67" i="5"/>
  <c r="F54" i="5"/>
  <c r="F42" i="5"/>
  <c r="F31" i="5"/>
  <c r="F55" i="5" s="1"/>
  <c r="F22" i="5"/>
  <c r="F14" i="5"/>
  <c r="D146" i="5"/>
  <c r="D105" i="5"/>
  <c r="D149" i="5" s="1"/>
  <c r="D98" i="5"/>
  <c r="D90" i="5"/>
  <c r="D67" i="5"/>
  <c r="D54" i="5"/>
  <c r="D42" i="5"/>
  <c r="D31" i="5"/>
  <c r="D22" i="5"/>
  <c r="D14" i="5"/>
  <c r="R54" i="13"/>
  <c r="K45" i="13"/>
  <c r="K44" i="13"/>
  <c r="K42" i="13"/>
  <c r="K41" i="13"/>
  <c r="K40" i="13"/>
  <c r="K39" i="13"/>
  <c r="K38" i="13"/>
  <c r="K37" i="13"/>
  <c r="T22" i="13"/>
  <c r="H70" i="4"/>
  <c r="H61" i="4"/>
  <c r="H56" i="4"/>
  <c r="H48" i="4"/>
  <c r="H43" i="4"/>
  <c r="H72" i="4" s="1"/>
  <c r="H36" i="4"/>
  <c r="H25" i="4"/>
  <c r="H13" i="4"/>
  <c r="H7" i="4"/>
  <c r="H15" i="4" s="1"/>
  <c r="H81" i="3"/>
  <c r="H72" i="3"/>
  <c r="H68" i="3"/>
  <c r="H62" i="3"/>
  <c r="H53" i="3"/>
  <c r="H45" i="3"/>
  <c r="H34" i="3"/>
  <c r="H19" i="3"/>
  <c r="H11" i="3"/>
  <c r="H105" i="2"/>
  <c r="H95" i="2"/>
  <c r="H87" i="2"/>
  <c r="H78" i="2"/>
  <c r="H71" i="2"/>
  <c r="H64" i="2"/>
  <c r="H55" i="2"/>
  <c r="H42" i="2"/>
  <c r="H27" i="2"/>
  <c r="H21" i="2"/>
  <c r="H11" i="2"/>
  <c r="E21" i="2"/>
  <c r="H144" i="1"/>
  <c r="H134" i="1"/>
  <c r="H118" i="1"/>
  <c r="H103" i="1"/>
  <c r="H96" i="1"/>
  <c r="T29" i="13"/>
  <c r="T55" i="13"/>
  <c r="S54" i="13"/>
  <c r="Q54" i="13"/>
  <c r="P54" i="13"/>
  <c r="G46" i="13"/>
  <c r="G33" i="13"/>
  <c r="T43" i="13"/>
  <c r="T42" i="13"/>
  <c r="T41" i="13"/>
  <c r="T33" i="13"/>
  <c r="T32" i="13"/>
  <c r="T31" i="13"/>
  <c r="T40" i="13"/>
  <c r="T39" i="13"/>
  <c r="T30" i="13"/>
  <c r="H88" i="1"/>
  <c r="H77" i="1"/>
  <c r="H147" i="1" s="1"/>
  <c r="H65" i="1"/>
  <c r="H51" i="1"/>
  <c r="H40" i="1"/>
  <c r="H29" i="1"/>
  <c r="H20" i="1"/>
  <c r="H12" i="1"/>
  <c r="F70" i="4"/>
  <c r="F61" i="4"/>
  <c r="F56" i="4"/>
  <c r="F48" i="4"/>
  <c r="F43" i="4"/>
  <c r="F25" i="4"/>
  <c r="F13" i="4"/>
  <c r="F7" i="4"/>
  <c r="E81" i="3"/>
  <c r="E72" i="3"/>
  <c r="E62" i="3"/>
  <c r="E53" i="3"/>
  <c r="E45" i="3"/>
  <c r="E34" i="3"/>
  <c r="E19" i="3"/>
  <c r="E11" i="3"/>
  <c r="E105" i="2"/>
  <c r="E95" i="2"/>
  <c r="E87" i="2"/>
  <c r="E78" i="2"/>
  <c r="E71" i="2"/>
  <c r="E64" i="2"/>
  <c r="E55" i="2"/>
  <c r="E42" i="2"/>
  <c r="E27" i="2"/>
  <c r="E11" i="2"/>
  <c r="E144" i="1"/>
  <c r="E147" i="1" s="1"/>
  <c r="E118" i="1"/>
  <c r="E103" i="1"/>
  <c r="E96" i="1"/>
  <c r="E88" i="1"/>
  <c r="E77" i="1"/>
  <c r="E65" i="1"/>
  <c r="E51" i="1"/>
  <c r="E40" i="1"/>
  <c r="E29" i="1"/>
  <c r="E20" i="1"/>
  <c r="E12" i="1"/>
  <c r="E70" i="4"/>
  <c r="E61" i="4"/>
  <c r="E56" i="4"/>
  <c r="E48" i="4"/>
  <c r="E43" i="4"/>
  <c r="E36" i="4"/>
  <c r="E25" i="4"/>
  <c r="E72" i="4" s="1"/>
  <c r="E13" i="4"/>
  <c r="E15" i="4" s="1"/>
  <c r="E7" i="4"/>
  <c r="D81" i="3"/>
  <c r="D73" i="3"/>
  <c r="D67" i="3"/>
  <c r="D62" i="3"/>
  <c r="D53" i="3"/>
  <c r="D45" i="3"/>
  <c r="D34" i="3"/>
  <c r="D19" i="3"/>
  <c r="D11" i="3"/>
  <c r="D105" i="2"/>
  <c r="D95" i="2"/>
  <c r="D87" i="2"/>
  <c r="D78" i="2"/>
  <c r="D71" i="2"/>
  <c r="D64" i="2"/>
  <c r="D55" i="2"/>
  <c r="D42" i="2"/>
  <c r="D27" i="2"/>
  <c r="D21" i="2"/>
  <c r="D11" i="2"/>
  <c r="D144" i="1"/>
  <c r="D118" i="1"/>
  <c r="D103" i="1"/>
  <c r="D96" i="1"/>
  <c r="D88" i="1"/>
  <c r="D77" i="1"/>
  <c r="D65" i="1"/>
  <c r="D51" i="1"/>
  <c r="C40" i="1"/>
  <c r="D29" i="1"/>
  <c r="D20" i="1"/>
  <c r="D12" i="1"/>
  <c r="S26" i="13"/>
  <c r="R26" i="13"/>
  <c r="Q26" i="13"/>
  <c r="P26" i="13"/>
  <c r="T24" i="13"/>
  <c r="T23" i="13"/>
  <c r="T21" i="13"/>
  <c r="T20" i="13"/>
  <c r="T5" i="13"/>
  <c r="T4" i="13"/>
  <c r="T3" i="13"/>
  <c r="S6" i="13"/>
  <c r="R6" i="13"/>
  <c r="Q6" i="13"/>
  <c r="P6" i="13"/>
  <c r="O6" i="13"/>
  <c r="K47" i="13"/>
  <c r="J46" i="13"/>
  <c r="I46" i="13"/>
  <c r="H46" i="13"/>
  <c r="K34" i="13"/>
  <c r="I33" i="13"/>
  <c r="J33" i="13"/>
  <c r="H33" i="13"/>
  <c r="G12" i="13"/>
  <c r="C12" i="13"/>
  <c r="G21" i="13"/>
  <c r="C21" i="13"/>
  <c r="J9" i="13"/>
  <c r="I9" i="13"/>
  <c r="H9" i="13"/>
  <c r="G9" i="13"/>
  <c r="K20" i="13"/>
  <c r="K19" i="13"/>
  <c r="K11" i="13"/>
  <c r="K12" i="13" s="1"/>
  <c r="K5" i="13"/>
  <c r="K7" i="13"/>
  <c r="K6" i="13"/>
  <c r="S16" i="13"/>
  <c r="R16" i="13"/>
  <c r="Q16" i="13"/>
  <c r="P16" i="13"/>
  <c r="O16" i="13"/>
  <c r="T14" i="13"/>
  <c r="T16" i="13" s="1"/>
  <c r="T13" i="13"/>
  <c r="K4" i="13"/>
  <c r="K3" i="13"/>
  <c r="K9" i="13" s="1"/>
  <c r="D8" i="7"/>
  <c r="D17" i="7" s="1"/>
  <c r="F8" i="7"/>
  <c r="F17" i="7" s="1"/>
  <c r="H8" i="7"/>
  <c r="D15" i="7"/>
  <c r="F15" i="7"/>
  <c r="H15" i="7"/>
  <c r="H17" i="7"/>
  <c r="D30" i="7"/>
  <c r="F30" i="7"/>
  <c r="F73" i="7" s="1"/>
  <c r="H30" i="7"/>
  <c r="D41" i="7"/>
  <c r="F41" i="7"/>
  <c r="H41" i="7"/>
  <c r="D49" i="7"/>
  <c r="F49" i="7"/>
  <c r="H49" i="7"/>
  <c r="D56" i="7"/>
  <c r="F56" i="7"/>
  <c r="H56" i="7"/>
  <c r="D61" i="7"/>
  <c r="D73" i="7" s="1"/>
  <c r="F61" i="7"/>
  <c r="H61" i="7"/>
  <c r="H73" i="7" s="1"/>
  <c r="D64" i="7"/>
  <c r="D71" i="7"/>
  <c r="F71" i="7"/>
  <c r="H71" i="7"/>
  <c r="D6" i="8"/>
  <c r="F6" i="8"/>
  <c r="F14" i="8" s="1"/>
  <c r="H6" i="8"/>
  <c r="H14" i="8" s="1"/>
  <c r="D12" i="8"/>
  <c r="D14" i="8"/>
  <c r="F12" i="8"/>
  <c r="H12" i="8"/>
  <c r="D24" i="8"/>
  <c r="F24" i="8"/>
  <c r="H24" i="8"/>
  <c r="H69" i="8" s="1"/>
  <c r="D35" i="8"/>
  <c r="F35" i="8"/>
  <c r="H35" i="8"/>
  <c r="D43" i="8"/>
  <c r="F43" i="8"/>
  <c r="H43" i="8"/>
  <c r="D48" i="8"/>
  <c r="F48" i="8"/>
  <c r="H48" i="8"/>
  <c r="D56" i="8"/>
  <c r="D69" i="8" s="1"/>
  <c r="F56" i="8"/>
  <c r="F69" i="8"/>
  <c r="H56" i="8"/>
  <c r="D60" i="8"/>
  <c r="H60" i="8"/>
  <c r="D67" i="8"/>
  <c r="F67" i="8"/>
  <c r="H67" i="8"/>
  <c r="T6" i="13"/>
  <c r="G72" i="4"/>
  <c r="F15" i="4"/>
  <c r="E21" i="3"/>
  <c r="D21" i="3"/>
  <c r="D55" i="5"/>
  <c r="F96" i="6"/>
  <c r="T35" i="13" l="1"/>
  <c r="T26" i="13"/>
  <c r="T45" i="13"/>
  <c r="K21" i="13"/>
  <c r="T54" i="13"/>
  <c r="F72" i="4"/>
  <c r="C72" i="4"/>
  <c r="D72" i="4"/>
  <c r="D15" i="4"/>
  <c r="H21" i="3"/>
  <c r="H83" i="3"/>
  <c r="D83" i="3"/>
  <c r="E83" i="3"/>
  <c r="C83" i="3"/>
  <c r="E30" i="2"/>
  <c r="D30" i="2"/>
  <c r="E107" i="2"/>
  <c r="D107" i="2"/>
  <c r="H30" i="2"/>
  <c r="H107" i="2"/>
  <c r="C107" i="2"/>
  <c r="C30" i="2"/>
  <c r="C147" i="1"/>
  <c r="E53" i="1"/>
  <c r="H53" i="1"/>
  <c r="H98" i="5" l="1"/>
  <c r="H149" i="5"/>
</calcChain>
</file>

<file path=xl/sharedStrings.xml><?xml version="1.0" encoding="utf-8"?>
<sst xmlns="http://schemas.openxmlformats.org/spreadsheetml/2006/main" count="1469" uniqueCount="521">
  <si>
    <t xml:space="preserve"> </t>
  </si>
  <si>
    <t>ACTUAL</t>
  </si>
  <si>
    <t>ESTIMATED</t>
  </si>
  <si>
    <t>ACCOUNT NAME</t>
  </si>
  <si>
    <t>FEES &amp; FINES</t>
  </si>
  <si>
    <t>01-313</t>
  </si>
  <si>
    <t>01-319</t>
  </si>
  <si>
    <t xml:space="preserve">  TOTAL</t>
  </si>
  <si>
    <t>LICENSE &amp; PERMITS</t>
  </si>
  <si>
    <t>01-320</t>
  </si>
  <si>
    <t>Animal License</t>
  </si>
  <si>
    <t>01-321</t>
  </si>
  <si>
    <t>01-322</t>
  </si>
  <si>
    <t>Building Permit Sales Tax</t>
  </si>
  <si>
    <t>Business License</t>
  </si>
  <si>
    <t>Community Center</t>
  </si>
  <si>
    <t>Liquor License</t>
  </si>
  <si>
    <t>01-327</t>
  </si>
  <si>
    <t>Franchise-Electric</t>
  </si>
  <si>
    <t>01-328</t>
  </si>
  <si>
    <t>Franchise-Telephone</t>
  </si>
  <si>
    <t>Municipal Court</t>
  </si>
  <si>
    <t>COUNTY &amp; STATE TAXES</t>
  </si>
  <si>
    <t>01-341</t>
  </si>
  <si>
    <t>01-342</t>
  </si>
  <si>
    <t>01-344</t>
  </si>
  <si>
    <t>01-348</t>
  </si>
  <si>
    <t>01-351</t>
  </si>
  <si>
    <t>AHA Pilot Program</t>
  </si>
  <si>
    <t>CDOT-HUTF</t>
  </si>
  <si>
    <t>01-388</t>
  </si>
  <si>
    <t>INTEREST &amp; ADJUSTMENTS</t>
  </si>
  <si>
    <t>01-392</t>
  </si>
  <si>
    <t>01-399</t>
  </si>
  <si>
    <t>Miscellaneous</t>
  </si>
  <si>
    <t>TOTAL REVENUE</t>
  </si>
  <si>
    <t>BUDGET</t>
  </si>
  <si>
    <t>Animal Control</t>
  </si>
  <si>
    <t>EXPENDITURES</t>
  </si>
  <si>
    <t>REVENUES</t>
  </si>
  <si>
    <t>EXECUTIVE</t>
  </si>
  <si>
    <t>01-310</t>
  </si>
  <si>
    <t>01-311</t>
  </si>
  <si>
    <t>Building Permit</t>
  </si>
  <si>
    <t>01-312</t>
  </si>
  <si>
    <t>Weed &amp; Pest Control</t>
  </si>
  <si>
    <t>01-340</t>
  </si>
  <si>
    <t>LAC-Property Tax</t>
  </si>
  <si>
    <t>LAC-Auto Tax</t>
  </si>
  <si>
    <t>LAC-Transfer Tax</t>
  </si>
  <si>
    <t>CDOR-Sales Tax</t>
  </si>
  <si>
    <t>CDOR-Cigarette Tax</t>
  </si>
  <si>
    <t>CDOR-Severance Tax</t>
  </si>
  <si>
    <t>LAC-MV Sales/Use Tax</t>
  </si>
  <si>
    <t>01-347</t>
  </si>
  <si>
    <t>01-349</t>
  </si>
  <si>
    <t>01-359</t>
  </si>
  <si>
    <t>01-326</t>
  </si>
  <si>
    <t>FUNDS</t>
  </si>
  <si>
    <t>DOLA-Library/Center</t>
  </si>
  <si>
    <t>01-354</t>
  </si>
  <si>
    <t>SHS-Town Hall Assessment</t>
  </si>
  <si>
    <t>01-357</t>
  </si>
  <si>
    <t>CTF-Lottery</t>
  </si>
  <si>
    <t>01-358</t>
  </si>
  <si>
    <t>CO-Firemens Pension</t>
  </si>
  <si>
    <t>01-383</t>
  </si>
  <si>
    <t xml:space="preserve">LAC-Treasurer's Fee  </t>
  </si>
  <si>
    <t>01-384</t>
  </si>
  <si>
    <t>Transfers In</t>
  </si>
  <si>
    <t>01-390</t>
  </si>
  <si>
    <t>Justice Grant</t>
  </si>
  <si>
    <t>01-387</t>
  </si>
  <si>
    <t>OPERATING EXPENSES</t>
  </si>
  <si>
    <t>01-400</t>
  </si>
  <si>
    <t>Electric</t>
  </si>
  <si>
    <t>01-403</t>
  </si>
  <si>
    <t>Professional/Consulting</t>
  </si>
  <si>
    <t>01-404</t>
  </si>
  <si>
    <t>Office Expenses</t>
  </si>
  <si>
    <t>01-406</t>
  </si>
  <si>
    <t>MAINTENANCE-Bldg &amp; Land</t>
  </si>
  <si>
    <t>01-407</t>
  </si>
  <si>
    <t>MAINTENANCE-Public Spaces</t>
  </si>
  <si>
    <t>01-408</t>
  </si>
  <si>
    <t>MAINTENANCE-Equip &amp; Furn.</t>
  </si>
  <si>
    <t>01-409</t>
  </si>
  <si>
    <t>PUBLIC</t>
  </si>
  <si>
    <t>01-410</t>
  </si>
  <si>
    <t>01-411</t>
  </si>
  <si>
    <t>Building Inspector</t>
  </si>
  <si>
    <t>01-412</t>
  </si>
  <si>
    <t>01-413</t>
  </si>
  <si>
    <t>01-415</t>
  </si>
  <si>
    <t>Fire Protection</t>
  </si>
  <si>
    <t>01-417</t>
  </si>
  <si>
    <t>01-418</t>
  </si>
  <si>
    <t>01-419</t>
  </si>
  <si>
    <t>Municipal Judge/Court</t>
  </si>
  <si>
    <t>ADMINISTRATION</t>
  </si>
  <si>
    <t>01-420</t>
  </si>
  <si>
    <t>Attorney</t>
  </si>
  <si>
    <t>01-422</t>
  </si>
  <si>
    <t>Audit</t>
  </si>
  <si>
    <t>01-423</t>
  </si>
  <si>
    <t>Bonding</t>
  </si>
  <si>
    <t>01-424</t>
  </si>
  <si>
    <t>Insurance/Property-Casualty</t>
  </si>
  <si>
    <t>01-425</t>
  </si>
  <si>
    <t>Insurance/Workmans Comp</t>
  </si>
  <si>
    <t>01-426</t>
  </si>
  <si>
    <t>Office Supplies</t>
  </si>
  <si>
    <t>MAINTENANCE-Streets</t>
  </si>
  <si>
    <t>01-428</t>
  </si>
  <si>
    <t>Internet &amp; Network</t>
  </si>
  <si>
    <t>01-429</t>
  </si>
  <si>
    <t>Telephone</t>
  </si>
  <si>
    <t>01-430</t>
  </si>
  <si>
    <t>PAYROLL</t>
  </si>
  <si>
    <t>Wages &amp; Salaries</t>
  </si>
  <si>
    <t>01-433</t>
  </si>
  <si>
    <t>01-435</t>
  </si>
  <si>
    <t>Employer Medicare</t>
  </si>
  <si>
    <t>01-437</t>
  </si>
  <si>
    <t xml:space="preserve">CO Unemployment </t>
  </si>
  <si>
    <t>01-438</t>
  </si>
  <si>
    <t>Health/Dental/Life Insurance</t>
  </si>
  <si>
    <t>01-440</t>
  </si>
  <si>
    <t>Election</t>
  </si>
  <si>
    <t>01-441</t>
  </si>
  <si>
    <t>Staff Development</t>
  </si>
  <si>
    <t>01-442</t>
  </si>
  <si>
    <t>Membership &amp; Dues</t>
  </si>
  <si>
    <t>01-443</t>
  </si>
  <si>
    <t>Donations &amp; Promotions</t>
  </si>
  <si>
    <t>01-444</t>
  </si>
  <si>
    <t>Employee Training</t>
  </si>
  <si>
    <t>01-451</t>
  </si>
  <si>
    <t>DOLA-Library-Center</t>
  </si>
  <si>
    <t>01-452</t>
  </si>
  <si>
    <t>01-457</t>
  </si>
  <si>
    <t>CTF-Lottery Eligible</t>
  </si>
  <si>
    <t>01-458</t>
  </si>
  <si>
    <t>CO Firemens Pensions</t>
  </si>
  <si>
    <t>01-459</t>
  </si>
  <si>
    <t>HUFT-Street Eligble</t>
  </si>
  <si>
    <t xml:space="preserve">PROJECTS </t>
  </si>
  <si>
    <t>01-461</t>
  </si>
  <si>
    <t>MAIN ST IMPR-Engineer</t>
  </si>
  <si>
    <t xml:space="preserve">CAPITAL EXPENDITURES </t>
  </si>
  <si>
    <t>01-471</t>
  </si>
  <si>
    <t>Wells Fargo/Backhoe</t>
  </si>
  <si>
    <t>01-476</t>
  </si>
  <si>
    <t>CAP-Bldg &amp; Land</t>
  </si>
  <si>
    <t>01-478</t>
  </si>
  <si>
    <t>CAP-Equip &amp; Furnishings</t>
  </si>
  <si>
    <t>01-479</t>
  </si>
  <si>
    <t>CAP-Streets</t>
  </si>
  <si>
    <t xml:space="preserve">  TOTAL </t>
  </si>
  <si>
    <t xml:space="preserve">ADJUSTMENTS </t>
  </si>
  <si>
    <t>01-483</t>
  </si>
  <si>
    <t>LAC Treasurer's Fee</t>
  </si>
  <si>
    <t>01-484</t>
  </si>
  <si>
    <t>Transfers Out</t>
  </si>
  <si>
    <t>01-488</t>
  </si>
  <si>
    <t>01-489</t>
  </si>
  <si>
    <t>General Refunds</t>
  </si>
  <si>
    <t>GENERAL</t>
  </si>
  <si>
    <t>01-490</t>
  </si>
  <si>
    <t>Bank Charges</t>
  </si>
  <si>
    <t>01-491</t>
  </si>
  <si>
    <t>Debt Interest</t>
  </si>
  <si>
    <t>01-497</t>
  </si>
  <si>
    <t>Penalty &amp; Interest</t>
  </si>
  <si>
    <t>01-498</t>
  </si>
  <si>
    <t>Write-Off</t>
  </si>
  <si>
    <t>01-499</t>
  </si>
  <si>
    <t>TOTAL EXPENDITURES</t>
  </si>
  <si>
    <t>ACCOUNT</t>
  </si>
  <si>
    <t>SALES</t>
  </si>
  <si>
    <t>02-301</t>
  </si>
  <si>
    <t>02-303</t>
  </si>
  <si>
    <t>02-304</t>
  </si>
  <si>
    <t>02-305</t>
  </si>
  <si>
    <t>ADJUSTMENTS</t>
  </si>
  <si>
    <t>02-380</t>
  </si>
  <si>
    <t>PROJECTS</t>
  </si>
  <si>
    <t>02-360</t>
  </si>
  <si>
    <t>02-381</t>
  </si>
  <si>
    <t>02-384</t>
  </si>
  <si>
    <t>02-385</t>
  </si>
  <si>
    <t>02-389</t>
  </si>
  <si>
    <r>
      <t xml:space="preserve">  </t>
    </r>
    <r>
      <rPr>
        <b/>
        <sz val="10"/>
        <rFont val="Arial"/>
        <family val="2"/>
      </rPr>
      <t>TOTAL</t>
    </r>
  </si>
  <si>
    <t>02-390</t>
  </si>
  <si>
    <t>02-392</t>
  </si>
  <si>
    <t>02-399</t>
  </si>
  <si>
    <t xml:space="preserve">TOTAL REVENUE </t>
  </si>
  <si>
    <t>02-400</t>
  </si>
  <si>
    <t>02-402</t>
  </si>
  <si>
    <t>Water Sales</t>
  </si>
  <si>
    <t>Services</t>
  </si>
  <si>
    <t>Water Hauler</t>
  </si>
  <si>
    <t>Water Tap Fee</t>
  </si>
  <si>
    <t>USDA/DOLA Water Improv. Sys.</t>
  </si>
  <si>
    <t>Utility Deposits Received</t>
  </si>
  <si>
    <t>Late Penalty</t>
  </si>
  <si>
    <t>USDA Mandate Transfer In</t>
  </si>
  <si>
    <t>Refunds &amp; Discounts</t>
  </si>
  <si>
    <t>Interest Int'l Bank</t>
  </si>
  <si>
    <t>Interest ColoTrust</t>
  </si>
  <si>
    <t>Electricity</t>
  </si>
  <si>
    <t>Water Testing</t>
  </si>
  <si>
    <t>02-403</t>
  </si>
  <si>
    <t>02-404</t>
  </si>
  <si>
    <t>Supplies &amp; Materials</t>
  </si>
  <si>
    <t>02-405</t>
  </si>
  <si>
    <t>Gonzales Ditch Maintenance</t>
  </si>
  <si>
    <t>02-406</t>
  </si>
  <si>
    <t>02-408</t>
  </si>
  <si>
    <t>02-409</t>
  </si>
  <si>
    <t>MAINT Water System</t>
  </si>
  <si>
    <t>MAINT Equipment</t>
  </si>
  <si>
    <t>MAINT Bldg &amp; Land</t>
  </si>
  <si>
    <t>02-420</t>
  </si>
  <si>
    <t>Attorney Municipal</t>
  </si>
  <si>
    <t>02-421</t>
  </si>
  <si>
    <t>Water Attorney</t>
  </si>
  <si>
    <t>02-422</t>
  </si>
  <si>
    <t>02-423</t>
  </si>
  <si>
    <t>02-424</t>
  </si>
  <si>
    <t>Insurance/Property Casualty</t>
  </si>
  <si>
    <t>02-425</t>
  </si>
  <si>
    <t>02-426</t>
  </si>
  <si>
    <t>02-427</t>
  </si>
  <si>
    <t>Billing Supplies</t>
  </si>
  <si>
    <t>02-428</t>
  </si>
  <si>
    <t>02-429</t>
  </si>
  <si>
    <t>02-430</t>
  </si>
  <si>
    <t>02-433</t>
  </si>
  <si>
    <t>SS Employer</t>
  </si>
  <si>
    <t>02-435</t>
  </si>
  <si>
    <t>Medicare Employer</t>
  </si>
  <si>
    <t>02-437</t>
  </si>
  <si>
    <t>CUT</t>
  </si>
  <si>
    <t>02-438</t>
  </si>
  <si>
    <t>02-441</t>
  </si>
  <si>
    <t>02-442</t>
  </si>
  <si>
    <t>Membership/Dues</t>
  </si>
  <si>
    <t>02-444</t>
  </si>
  <si>
    <t>02-460</t>
  </si>
  <si>
    <t>02-461</t>
  </si>
  <si>
    <t>USDA/DOLA Wtr Sys Imp/Engr.</t>
  </si>
  <si>
    <t>USDA/DOLA Wtr Sys Imp/Cont</t>
  </si>
  <si>
    <t>CAPITAL EXPENDITURES</t>
  </si>
  <si>
    <t>02-471</t>
  </si>
  <si>
    <t>USDA/Loan Payment</t>
  </si>
  <si>
    <t>02-473</t>
  </si>
  <si>
    <t>Augmentation/Engr</t>
  </si>
  <si>
    <t>02-474</t>
  </si>
  <si>
    <t>Augmentation/Construction</t>
  </si>
  <si>
    <t>02-476</t>
  </si>
  <si>
    <t>Capital/Bldg &amp; Land</t>
  </si>
  <si>
    <t>02-478</t>
  </si>
  <si>
    <t>Capital/Equipment</t>
  </si>
  <si>
    <t>02-479</t>
  </si>
  <si>
    <t>Capital/Water System</t>
  </si>
  <si>
    <t>02-480</t>
  </si>
  <si>
    <t>Utility Deposits Returned</t>
  </si>
  <si>
    <t>02-484</t>
  </si>
  <si>
    <t>02-485</t>
  </si>
  <si>
    <t>USDA Mandate Transfer</t>
  </si>
  <si>
    <t>02-489</t>
  </si>
  <si>
    <t>02-490</t>
  </si>
  <si>
    <t>Bank Fees</t>
  </si>
  <si>
    <t>02-491</t>
  </si>
  <si>
    <t>02-497</t>
  </si>
  <si>
    <t>02-498</t>
  </si>
  <si>
    <t>02-499</t>
  </si>
  <si>
    <t>Miscellaneous Expenses</t>
  </si>
  <si>
    <t xml:space="preserve">  </t>
  </si>
  <si>
    <t>03-301</t>
  </si>
  <si>
    <t>Gas Sales</t>
  </si>
  <si>
    <t>03-302</t>
  </si>
  <si>
    <t>Sales Tax</t>
  </si>
  <si>
    <t>03-303</t>
  </si>
  <si>
    <t>03-307</t>
  </si>
  <si>
    <t>Deposits Received</t>
  </si>
  <si>
    <t>03-384</t>
  </si>
  <si>
    <t>Interest/ColoTrust</t>
  </si>
  <si>
    <t>03-391</t>
  </si>
  <si>
    <t>Interest/FNB</t>
  </si>
  <si>
    <t>OPERATING</t>
  </si>
  <si>
    <t>03-401</t>
  </si>
  <si>
    <t>Gas Purchases</t>
  </si>
  <si>
    <t>03-403</t>
  </si>
  <si>
    <t>03-404</t>
  </si>
  <si>
    <t>State Sales Tax</t>
  </si>
  <si>
    <t>City Sales Tax</t>
  </si>
  <si>
    <t>03-422</t>
  </si>
  <si>
    <t>MAINT/Bldg &amp; Land</t>
  </si>
  <si>
    <t>MAINT/System</t>
  </si>
  <si>
    <t>03-420</t>
  </si>
  <si>
    <t>03-424</t>
  </si>
  <si>
    <t>INSURANCE/Property-Casualty</t>
  </si>
  <si>
    <t>03-425</t>
  </si>
  <si>
    <t>INSURANCE/Workmans Comp</t>
  </si>
  <si>
    <t>03-426</t>
  </si>
  <si>
    <t>03-427</t>
  </si>
  <si>
    <t>03-428</t>
  </si>
  <si>
    <t>03-429</t>
  </si>
  <si>
    <t>03-430</t>
  </si>
  <si>
    <t>03-433</t>
  </si>
  <si>
    <t>03-435</t>
  </si>
  <si>
    <t>03-437</t>
  </si>
  <si>
    <t>03-438</t>
  </si>
  <si>
    <t>03-441</t>
  </si>
  <si>
    <t>03-442</t>
  </si>
  <si>
    <t>03-444</t>
  </si>
  <si>
    <r>
      <t>CAPITAL</t>
    </r>
    <r>
      <rPr>
        <sz val="10"/>
        <rFont val="Arial"/>
        <family val="2"/>
      </rPr>
      <t xml:space="preserve"> </t>
    </r>
  </si>
  <si>
    <t>03-476</t>
  </si>
  <si>
    <t>03-477</t>
  </si>
  <si>
    <t>Capital/Gas System</t>
  </si>
  <si>
    <t>03-478</t>
  </si>
  <si>
    <t>03-480</t>
  </si>
  <si>
    <t>03-484</t>
  </si>
  <si>
    <t>03-486</t>
  </si>
  <si>
    <t>03-496</t>
  </si>
  <si>
    <t>03-490</t>
  </si>
  <si>
    <t>03-498</t>
  </si>
  <si>
    <t>03-497</t>
  </si>
  <si>
    <t>03-499</t>
  </si>
  <si>
    <t>Miscellaneous Expense</t>
  </si>
  <si>
    <t>04-301</t>
  </si>
  <si>
    <t>Sewer Charges</t>
  </si>
  <si>
    <t>04-303</t>
  </si>
  <si>
    <t>04-305</t>
  </si>
  <si>
    <t>Sewer Taps</t>
  </si>
  <si>
    <t>04-384</t>
  </si>
  <si>
    <t>04-390</t>
  </si>
  <si>
    <t>04-399</t>
  </si>
  <si>
    <t>04-400</t>
  </si>
  <si>
    <t>04-403</t>
  </si>
  <si>
    <t>04- 404</t>
  </si>
  <si>
    <t>Supplies &amp; Material</t>
  </si>
  <si>
    <t>04-406</t>
  </si>
  <si>
    <t>04-408</t>
  </si>
  <si>
    <t>04-409</t>
  </si>
  <si>
    <t>MAINT/Equipment</t>
  </si>
  <si>
    <t>04-420</t>
  </si>
  <si>
    <t>04-422</t>
  </si>
  <si>
    <t>04-423</t>
  </si>
  <si>
    <t>04-424</t>
  </si>
  <si>
    <t>04-425</t>
  </si>
  <si>
    <t>Insurance/Workmens Comp</t>
  </si>
  <si>
    <t>04-426</t>
  </si>
  <si>
    <t>04-427</t>
  </si>
  <si>
    <t>04-428</t>
  </si>
  <si>
    <t>04-429</t>
  </si>
  <si>
    <t>04-430</t>
  </si>
  <si>
    <t>04-433</t>
  </si>
  <si>
    <t>04-435</t>
  </si>
  <si>
    <t>04-437</t>
  </si>
  <si>
    <t>04-438</t>
  </si>
  <si>
    <t>04-441</t>
  </si>
  <si>
    <t>04-442</t>
  </si>
  <si>
    <t>04-443</t>
  </si>
  <si>
    <t>CAPITAL</t>
  </si>
  <si>
    <t>CapMark Sewer Bond Payment</t>
  </si>
  <si>
    <t>04-471</t>
  </si>
  <si>
    <t>04-476</t>
  </si>
  <si>
    <t>04-478</t>
  </si>
  <si>
    <t>04-479</t>
  </si>
  <si>
    <t>Capital/System</t>
  </si>
  <si>
    <t>04-484</t>
  </si>
  <si>
    <t>04-490</t>
  </si>
  <si>
    <t>04-491</t>
  </si>
  <si>
    <t>04-497</t>
  </si>
  <si>
    <t>04-498</t>
  </si>
  <si>
    <t>04-499</t>
  </si>
  <si>
    <t>01-350</t>
  </si>
  <si>
    <t>01-352</t>
  </si>
  <si>
    <t>DOLA-TownHall Assessment</t>
  </si>
  <si>
    <t>01-353</t>
  </si>
  <si>
    <t>El Pomar Park Grant</t>
  </si>
  <si>
    <t>01-355</t>
  </si>
  <si>
    <t>Community Center Donation</t>
  </si>
  <si>
    <t>01-389</t>
  </si>
  <si>
    <t>01-391</t>
  </si>
  <si>
    <t>01-450</t>
  </si>
  <si>
    <t>DOLA-Historical Project</t>
  </si>
  <si>
    <t>01-453</t>
  </si>
  <si>
    <t>01-454</t>
  </si>
  <si>
    <t>SHS-TownHall Assessment</t>
  </si>
  <si>
    <t>01-455</t>
  </si>
  <si>
    <t>Community Center Maint.</t>
  </si>
  <si>
    <t>04-489</t>
  </si>
  <si>
    <t>03-389</t>
  </si>
  <si>
    <t>03-390</t>
  </si>
  <si>
    <t>03-423</t>
  </si>
  <si>
    <t>03-489</t>
  </si>
  <si>
    <t>03-406</t>
  </si>
  <si>
    <t>03-409</t>
  </si>
  <si>
    <t>03-408</t>
  </si>
  <si>
    <t>MAINT/Equip &amp; Furnishings</t>
  </si>
  <si>
    <t>01-427</t>
  </si>
  <si>
    <t>Per Diem</t>
  </si>
  <si>
    <t>Interest FNB</t>
  </si>
  <si>
    <t>02-463</t>
  </si>
  <si>
    <t>USDA/DOLA Wtr Sys Imp/Misc</t>
  </si>
  <si>
    <t>03-439</t>
  </si>
  <si>
    <t>04-439</t>
  </si>
  <si>
    <t>01-439</t>
  </si>
  <si>
    <t>01-414</t>
  </si>
  <si>
    <t>ACCT</t>
  </si>
  <si>
    <t>01-417 a</t>
  </si>
  <si>
    <t>01-417 b</t>
  </si>
  <si>
    <t>01-418 a</t>
  </si>
  <si>
    <t>01-418 c</t>
  </si>
  <si>
    <t>CONTINGENCY</t>
  </si>
  <si>
    <t>FUND BALANCE</t>
  </si>
  <si>
    <t xml:space="preserve">TOWN OF AGUILAR </t>
  </si>
  <si>
    <t xml:space="preserve">I Tyra Avila, certify that the attached is a true and </t>
  </si>
  <si>
    <t>_____________________________________________</t>
  </si>
  <si>
    <t>___________</t>
  </si>
  <si>
    <t>Tyra Avila, Aguilar Town Clerk</t>
  </si>
  <si>
    <t xml:space="preserve">FUND BALANCE </t>
  </si>
  <si>
    <t>Law/Vehicle</t>
  </si>
  <si>
    <t>Law/Miscellaneous</t>
  </si>
  <si>
    <t xml:space="preserve">Law Enforcement/Salary/Benefits </t>
  </si>
  <si>
    <t>Library Salary</t>
  </si>
  <si>
    <t>FPPA</t>
  </si>
  <si>
    <t>02-308</t>
  </si>
  <si>
    <t>R-O-W Easement</t>
  </si>
  <si>
    <t>02-394</t>
  </si>
  <si>
    <t>Water Hauler Fee</t>
  </si>
  <si>
    <t>02-464</t>
  </si>
  <si>
    <t>USDA/DOLA Wtr Sys Special</t>
  </si>
  <si>
    <t>03-386</t>
  </si>
  <si>
    <t>Gas Service Charge</t>
  </si>
  <si>
    <t>Office Expense</t>
  </si>
  <si>
    <t>Dumping Fees</t>
  </si>
  <si>
    <t>01-416</t>
  </si>
  <si>
    <t>Town of Aguilar FPF Cont.</t>
  </si>
  <si>
    <t>NSF FEE</t>
  </si>
  <si>
    <t>01-315</t>
  </si>
  <si>
    <t xml:space="preserve">Interest/Colo Trust </t>
  </si>
  <si>
    <t xml:space="preserve">INTR First Natl Bank </t>
  </si>
  <si>
    <t xml:space="preserve">INTR International Bank </t>
  </si>
  <si>
    <t xml:space="preserve">Office Expense </t>
  </si>
  <si>
    <t xml:space="preserve">Utility/Uniform </t>
  </si>
  <si>
    <t>01-493</t>
  </si>
  <si>
    <t xml:space="preserve">Tabor </t>
  </si>
  <si>
    <t>01-494</t>
  </si>
  <si>
    <t>Holiday Employee</t>
  </si>
  <si>
    <t>02-481</t>
  </si>
  <si>
    <t>03-481</t>
  </si>
  <si>
    <t>04-481</t>
  </si>
  <si>
    <t>01-446</t>
  </si>
  <si>
    <t>01-447</t>
  </si>
  <si>
    <t>E911</t>
  </si>
  <si>
    <t>03-399</t>
  </si>
  <si>
    <t>03-500</t>
  </si>
  <si>
    <t>Employee IRA Retirement</t>
  </si>
  <si>
    <t>Law Enforcement Misc</t>
  </si>
  <si>
    <t>01-500</t>
  </si>
  <si>
    <t>04-314</t>
  </si>
  <si>
    <t>02-500</t>
  </si>
  <si>
    <t>04-500</t>
  </si>
  <si>
    <t>01-481</t>
  </si>
  <si>
    <t>Utility/Uniform</t>
  </si>
  <si>
    <t>01-456</t>
  </si>
  <si>
    <t>Community Center Salary</t>
  </si>
  <si>
    <t>02-495</t>
  </si>
  <si>
    <t>Employee Holiday</t>
  </si>
  <si>
    <t>03-495</t>
  </si>
  <si>
    <t>04-495</t>
  </si>
  <si>
    <t>Avila</t>
  </si>
  <si>
    <t>Porras</t>
  </si>
  <si>
    <t>Coca</t>
  </si>
  <si>
    <t>Birkenfeld</t>
  </si>
  <si>
    <t>Marquez</t>
  </si>
  <si>
    <t>3% retire</t>
  </si>
  <si>
    <t>Avila, Birkenfeld, Marquez, Porras</t>
  </si>
  <si>
    <t>3% x</t>
  </si>
  <si>
    <t>.0145/med</t>
  </si>
  <si>
    <t>6.2% soc</t>
  </si>
  <si>
    <t>Suppiles &amp; Material</t>
  </si>
  <si>
    <t>Clark</t>
  </si>
  <si>
    <t>VB</t>
  </si>
  <si>
    <t>DM</t>
  </si>
  <si>
    <t>Dental</t>
  </si>
  <si>
    <t xml:space="preserve">Life </t>
  </si>
  <si>
    <t xml:space="preserve">Vison </t>
  </si>
  <si>
    <t>TA</t>
  </si>
  <si>
    <t>SC</t>
  </si>
  <si>
    <t>SP</t>
  </si>
  <si>
    <t>Wedgworth</t>
  </si>
  <si>
    <t>Garcia</t>
  </si>
  <si>
    <t>accurate copy of the adopted 2018 Budget of the Town of Aguilar.</t>
  </si>
  <si>
    <t>APPROVED BUDGET 2018</t>
  </si>
  <si>
    <t>accurate copy of the adopted 2019 Budget of the Town of Aguilar.</t>
  </si>
  <si>
    <t>PROPOSED</t>
  </si>
  <si>
    <t>03-382</t>
  </si>
  <si>
    <t>County Sales Tax</t>
  </si>
  <si>
    <t>03-482</t>
  </si>
  <si>
    <t>County Tax</t>
  </si>
  <si>
    <t xml:space="preserve">Supplies and Material </t>
  </si>
  <si>
    <t>04-404</t>
  </si>
  <si>
    <t>Marshal</t>
  </si>
  <si>
    <t>Coca, P</t>
  </si>
  <si>
    <t>Coca, S</t>
  </si>
  <si>
    <t>PC</t>
  </si>
  <si>
    <t>Med Ins</t>
  </si>
  <si>
    <t xml:space="preserve">Salary Office </t>
  </si>
  <si>
    <t>Salary Utility</t>
  </si>
  <si>
    <t xml:space="preserve">Salary </t>
  </si>
  <si>
    <t>Judge Garcia @250 mo</t>
  </si>
  <si>
    <t xml:space="preserve">Library Wedgworth </t>
  </si>
  <si>
    <t>Library Clark</t>
  </si>
  <si>
    <t>FPPA @ 8%</t>
  </si>
  <si>
    <t>HR wage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</si>
</sst>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_);\(0\)"/>
    <numFmt numFmtId="165" formatCode="#,##0.00;\(#,##0.00\)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41" fontId="0" fillId="0" borderId="0" xfId="0" applyNumberFormat="1"/>
    <xf numFmtId="41" fontId="1" fillId="0" borderId="0" xfId="0" applyNumberFormat="1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41" fontId="1" fillId="0" borderId="0" xfId="0" applyNumberFormat="1" applyFont="1" applyAlignment="1">
      <alignment horizontal="center"/>
    </xf>
    <xf numFmtId="41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17" fontId="0" fillId="0" borderId="0" xfId="0" applyNumberFormat="1"/>
    <xf numFmtId="41" fontId="2" fillId="0" borderId="0" xfId="0" applyNumberFormat="1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1" fontId="0" fillId="0" borderId="0" xfId="0" applyNumberFormat="1" applyAlignment="1">
      <alignment horizontal="right"/>
    </xf>
    <xf numFmtId="41" fontId="0" fillId="0" borderId="0" xfId="0" applyNumberFormat="1" applyFill="1"/>
    <xf numFmtId="41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0" fillId="0" borderId="0" xfId="0" applyFill="1"/>
    <xf numFmtId="41" fontId="1" fillId="0" borderId="0" xfId="0" applyNumberFormat="1" applyFont="1" applyFill="1" applyAlignment="1">
      <alignment horizontal="center"/>
    </xf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41" fontId="2" fillId="0" borderId="0" xfId="0" applyNumberFormat="1" applyFont="1" applyFill="1"/>
    <xf numFmtId="41" fontId="0" fillId="0" borderId="0" xfId="0" applyNumberFormat="1" applyFill="1" applyAlignment="1">
      <alignment horizontal="center"/>
    </xf>
    <xf numFmtId="3" fontId="0" fillId="0" borderId="0" xfId="0" applyNumberFormat="1" applyFill="1"/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0" xfId="0" applyNumberFormat="1" applyFont="1" applyFill="1"/>
    <xf numFmtId="3" fontId="0" fillId="0" borderId="0" xfId="0" applyNumberFormat="1"/>
    <xf numFmtId="3" fontId="1" fillId="0" borderId="0" xfId="0" applyNumberFormat="1" applyFont="1"/>
    <xf numFmtId="0" fontId="1" fillId="0" borderId="1" xfId="0" applyFont="1" applyFill="1" applyBorder="1" applyAlignment="1">
      <alignment horizontal="center"/>
    </xf>
    <xf numFmtId="0" fontId="2" fillId="0" borderId="0" xfId="0" applyFont="1" applyFill="1" applyAlignment="1"/>
    <xf numFmtId="41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41" fontId="1" fillId="0" borderId="0" xfId="0" applyNumberFormat="1" applyFont="1" applyFill="1" applyAlignment="1"/>
    <xf numFmtId="0" fontId="1" fillId="0" borderId="0" xfId="0" applyNumberFormat="1" applyFont="1"/>
    <xf numFmtId="9" fontId="1" fillId="0" borderId="0" xfId="0" applyNumberFormat="1" applyFont="1"/>
    <xf numFmtId="43" fontId="0" fillId="0" borderId="0" xfId="0" applyNumberFormat="1"/>
    <xf numFmtId="43" fontId="1" fillId="0" borderId="0" xfId="0" applyNumberFormat="1" applyFont="1"/>
    <xf numFmtId="0" fontId="2" fillId="2" borderId="0" xfId="0" applyFont="1" applyFill="1"/>
    <xf numFmtId="0" fontId="0" fillId="2" borderId="0" xfId="0" applyFill="1"/>
    <xf numFmtId="43" fontId="0" fillId="2" borderId="0" xfId="0" applyNumberFormat="1" applyFill="1"/>
    <xf numFmtId="164" fontId="0" fillId="0" borderId="0" xfId="0" applyNumberFormat="1"/>
    <xf numFmtId="0" fontId="1" fillId="0" borderId="0" xfId="0" applyFont="1" applyFill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1" fontId="1" fillId="0" borderId="0" xfId="0" applyNumberFormat="1" applyFont="1" applyBorder="1"/>
    <xf numFmtId="41" fontId="0" fillId="0" borderId="0" xfId="0" applyNumberFormat="1" applyBorder="1" applyAlignment="1">
      <alignment horizontal="center"/>
    </xf>
    <xf numFmtId="41" fontId="0" fillId="0" borderId="0" xfId="0" applyNumberFormat="1" applyBorder="1"/>
    <xf numFmtId="0" fontId="1" fillId="0" borderId="0" xfId="0" applyFont="1" applyBorder="1" applyAlignment="1">
      <alignment horizontal="center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41" fontId="2" fillId="0" borderId="0" xfId="0" applyNumberFormat="1" applyFont="1" applyFill="1" applyAlignment="1"/>
    <xf numFmtId="41" fontId="0" fillId="0" borderId="0" xfId="0" applyNumberFormat="1" applyFill="1" applyAlignment="1"/>
    <xf numFmtId="41" fontId="2" fillId="0" borderId="0" xfId="0" applyNumberFormat="1" applyFont="1" applyFill="1" applyAlignment="1">
      <alignment horizontal="right"/>
    </xf>
    <xf numFmtId="37" fontId="0" fillId="0" borderId="0" xfId="0" applyNumberFormat="1" applyFill="1" applyAlignment="1">
      <alignment horizontal="right"/>
    </xf>
    <xf numFmtId="41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/>
    <xf numFmtId="165" fontId="4" fillId="0" borderId="0" xfId="0" applyNumberFormat="1" applyFont="1" applyFill="1" applyAlignment="1">
      <alignment horizontal="right" vertical="center"/>
    </xf>
    <xf numFmtId="165" fontId="5" fillId="0" borderId="0" xfId="0" applyNumberFormat="1" applyFont="1" applyFill="1" applyAlignment="1">
      <alignment horizontal="right" vertical="center"/>
    </xf>
    <xf numFmtId="41" fontId="0" fillId="0" borderId="0" xfId="0" applyNumberFormat="1" applyFont="1" applyFill="1"/>
    <xf numFmtId="41" fontId="0" fillId="0" borderId="0" xfId="0" applyNumberFormat="1" applyFont="1" applyFill="1" applyAlignment="1">
      <alignment horizontal="right"/>
    </xf>
    <xf numFmtId="41" fontId="1" fillId="0" borderId="1" xfId="0" applyNumberFormat="1" applyFont="1" applyFill="1" applyBorder="1" applyAlignment="1"/>
    <xf numFmtId="41" fontId="0" fillId="0" borderId="0" xfId="0" applyNumberFormat="1" applyAlignment="1"/>
    <xf numFmtId="42" fontId="0" fillId="0" borderId="0" xfId="0" applyNumberFormat="1"/>
    <xf numFmtId="43" fontId="2" fillId="0" borderId="0" xfId="0" applyNumberFormat="1" applyFont="1"/>
    <xf numFmtId="2" fontId="0" fillId="0" borderId="0" xfId="0" applyNumberFormat="1"/>
    <xf numFmtId="2" fontId="1" fillId="0" borderId="0" xfId="0" applyNumberFormat="1" applyFont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opLeftCell="B1" workbookViewId="0">
      <selection activeCell="B10" sqref="B10"/>
    </sheetView>
  </sheetViews>
  <sheetFormatPr defaultRowHeight="12.75" x14ac:dyDescent="0.2"/>
  <cols>
    <col min="1" max="1" width="8.85546875" hidden="1" customWidth="1"/>
    <col min="2" max="2" width="28.7109375" customWidth="1"/>
    <col min="3" max="3" width="4.7109375" customWidth="1"/>
    <col min="4" max="4" width="11.7109375" customWidth="1"/>
    <col min="5" max="5" width="4.7109375" customWidth="1"/>
    <col min="6" max="6" width="11.7109375" customWidth="1"/>
    <col min="7" max="7" width="4.7109375" customWidth="1"/>
    <col min="8" max="8" width="11.7109375" customWidth="1"/>
  </cols>
  <sheetData>
    <row r="1" spans="1:8" x14ac:dyDescent="0.2">
      <c r="A1" s="1" t="s">
        <v>178</v>
      </c>
      <c r="B1" s="1" t="s">
        <v>3</v>
      </c>
      <c r="C1" s="1"/>
      <c r="D1" s="1" t="s">
        <v>1</v>
      </c>
      <c r="E1" s="1"/>
      <c r="F1" s="1" t="s">
        <v>2</v>
      </c>
      <c r="G1" s="1"/>
      <c r="H1" s="1" t="s">
        <v>36</v>
      </c>
    </row>
    <row r="2" spans="1:8" x14ac:dyDescent="0.2">
      <c r="B2" s="2" t="s">
        <v>39</v>
      </c>
      <c r="C2" s="2"/>
      <c r="D2" s="1">
        <v>2009</v>
      </c>
      <c r="E2" s="1"/>
      <c r="F2" s="1">
        <v>2010</v>
      </c>
      <c r="G2" s="1"/>
      <c r="H2" s="1">
        <v>2011</v>
      </c>
    </row>
    <row r="3" spans="1:8" x14ac:dyDescent="0.2">
      <c r="A3" t="s">
        <v>332</v>
      </c>
      <c r="B3" t="s">
        <v>333</v>
      </c>
      <c r="D3" s="16">
        <v>76995</v>
      </c>
      <c r="E3" s="4"/>
      <c r="F3" s="4">
        <v>80700</v>
      </c>
      <c r="G3" s="4"/>
      <c r="H3" s="4">
        <v>81000</v>
      </c>
    </row>
    <row r="4" spans="1:8" x14ac:dyDescent="0.2">
      <c r="A4" t="s">
        <v>334</v>
      </c>
      <c r="B4" t="s">
        <v>200</v>
      </c>
      <c r="D4" s="16">
        <v>1933</v>
      </c>
      <c r="E4" s="4"/>
      <c r="F4" s="4">
        <v>3500</v>
      </c>
      <c r="G4" s="4"/>
      <c r="H4" s="4">
        <v>250</v>
      </c>
    </row>
    <row r="5" spans="1:8" x14ac:dyDescent="0.2">
      <c r="A5" t="s">
        <v>335</v>
      </c>
      <c r="B5" t="s">
        <v>336</v>
      </c>
      <c r="D5" s="16" t="s">
        <v>0</v>
      </c>
      <c r="E5" s="4"/>
      <c r="F5" s="4">
        <v>6000</v>
      </c>
      <c r="G5" s="4"/>
      <c r="H5" s="4">
        <v>3000</v>
      </c>
    </row>
    <row r="6" spans="1:8" x14ac:dyDescent="0.2">
      <c r="B6" s="2" t="s">
        <v>7</v>
      </c>
      <c r="C6" s="2"/>
      <c r="D6" s="8">
        <f>SUM(D3:D5)</f>
        <v>78928</v>
      </c>
      <c r="E6" s="5"/>
      <c r="F6" s="5">
        <f>SUM(F3:F5)</f>
        <v>90200</v>
      </c>
      <c r="G6" s="5"/>
      <c r="H6" s="5">
        <f>SUM(H3:H5)</f>
        <v>84250</v>
      </c>
    </row>
    <row r="7" spans="1:8" x14ac:dyDescent="0.2">
      <c r="B7" s="2" t="s">
        <v>159</v>
      </c>
      <c r="C7" s="2"/>
      <c r="D7" s="4"/>
      <c r="E7" s="4"/>
      <c r="F7" s="4"/>
      <c r="G7" s="4"/>
      <c r="H7" s="4"/>
    </row>
    <row r="8" spans="1:8" x14ac:dyDescent="0.2">
      <c r="A8" t="s">
        <v>337</v>
      </c>
      <c r="B8" t="s">
        <v>69</v>
      </c>
      <c r="D8" s="5">
        <v>0</v>
      </c>
      <c r="E8" s="5"/>
      <c r="F8" s="5">
        <v>0</v>
      </c>
      <c r="G8" s="5"/>
      <c r="H8" s="5">
        <v>0</v>
      </c>
    </row>
    <row r="9" spans="1:8" x14ac:dyDescent="0.2">
      <c r="B9" s="2" t="s">
        <v>167</v>
      </c>
      <c r="C9" s="2"/>
      <c r="D9" s="4"/>
      <c r="E9" s="4"/>
      <c r="F9" s="4"/>
      <c r="G9" s="4"/>
      <c r="H9" s="4"/>
    </row>
    <row r="10" spans="1:8" x14ac:dyDescent="0.2">
      <c r="A10" t="s">
        <v>338</v>
      </c>
      <c r="B10" t="s">
        <v>288</v>
      </c>
      <c r="D10" s="4">
        <v>251</v>
      </c>
      <c r="E10" s="4"/>
      <c r="F10" s="4">
        <v>130</v>
      </c>
      <c r="G10" s="4"/>
      <c r="H10" s="4">
        <v>150</v>
      </c>
    </row>
    <row r="11" spans="1:8" x14ac:dyDescent="0.2">
      <c r="A11" t="s">
        <v>339</v>
      </c>
      <c r="B11" t="s">
        <v>34</v>
      </c>
      <c r="D11" s="4">
        <v>200</v>
      </c>
      <c r="E11" s="4"/>
      <c r="F11" s="4"/>
      <c r="G11" s="4"/>
      <c r="H11" s="4">
        <v>0</v>
      </c>
    </row>
    <row r="12" spans="1:8" x14ac:dyDescent="0.2">
      <c r="B12" s="2" t="s">
        <v>7</v>
      </c>
      <c r="C12" s="2"/>
      <c r="D12" s="5">
        <f>SUM(D10:D11)</f>
        <v>451</v>
      </c>
      <c r="E12" s="5"/>
      <c r="F12" s="5">
        <f>SUM(F10:F11)</f>
        <v>130</v>
      </c>
      <c r="G12" s="5"/>
      <c r="H12" s="5">
        <f>SUM(H10:H11)</f>
        <v>150</v>
      </c>
    </row>
    <row r="13" spans="1:8" x14ac:dyDescent="0.2">
      <c r="B13" s="2" t="s">
        <v>425</v>
      </c>
      <c r="C13" s="2"/>
      <c r="D13" s="5">
        <v>8641</v>
      </c>
      <c r="E13" s="5"/>
      <c r="F13" s="5"/>
      <c r="G13" s="5"/>
      <c r="H13" s="5"/>
    </row>
    <row r="14" spans="1:8" x14ac:dyDescent="0.2">
      <c r="B14" s="2" t="s">
        <v>35</v>
      </c>
      <c r="C14" s="2"/>
      <c r="D14" s="5">
        <f>SUM(D6+D12+D13)</f>
        <v>88020</v>
      </c>
      <c r="E14" s="5"/>
      <c r="F14" s="5">
        <f>SUM(F6+F12+F13)</f>
        <v>90330</v>
      </c>
      <c r="G14" s="5"/>
      <c r="H14" s="5">
        <f>SUM(H6+H12)</f>
        <v>84400</v>
      </c>
    </row>
    <row r="15" spans="1:8" x14ac:dyDescent="0.2">
      <c r="D15" s="4"/>
      <c r="E15" s="4"/>
      <c r="F15" s="4"/>
      <c r="G15" s="4"/>
      <c r="H15" s="4"/>
    </row>
    <row r="16" spans="1:8" x14ac:dyDescent="0.2">
      <c r="B16" s="2" t="s">
        <v>38</v>
      </c>
      <c r="C16" s="2"/>
      <c r="D16" s="4"/>
      <c r="E16" s="4"/>
      <c r="F16" s="4"/>
      <c r="G16" s="4"/>
      <c r="H16" s="4"/>
    </row>
    <row r="17" spans="1:8" x14ac:dyDescent="0.2">
      <c r="B17" s="2" t="s">
        <v>73</v>
      </c>
      <c r="C17" s="2"/>
      <c r="D17" s="4"/>
      <c r="E17" s="4"/>
      <c r="F17" s="4"/>
      <c r="G17" s="4"/>
      <c r="H17" s="4"/>
    </row>
    <row r="18" spans="1:8" x14ac:dyDescent="0.2">
      <c r="A18" t="s">
        <v>340</v>
      </c>
      <c r="B18" s="3" t="s">
        <v>210</v>
      </c>
      <c r="C18" s="3"/>
      <c r="D18" s="4">
        <v>431</v>
      </c>
      <c r="E18" s="4"/>
      <c r="F18" s="4">
        <v>450</v>
      </c>
      <c r="G18" s="4"/>
      <c r="H18" s="4">
        <v>500</v>
      </c>
    </row>
    <row r="19" spans="1:8" x14ac:dyDescent="0.2">
      <c r="A19" t="s">
        <v>341</v>
      </c>
      <c r="B19" s="3" t="s">
        <v>77</v>
      </c>
      <c r="C19" s="3"/>
      <c r="D19" s="4">
        <v>3247</v>
      </c>
      <c r="E19" s="4"/>
      <c r="F19" s="4">
        <v>1000</v>
      </c>
      <c r="G19" s="4"/>
      <c r="H19" s="4">
        <v>0</v>
      </c>
    </row>
    <row r="20" spans="1:8" x14ac:dyDescent="0.2">
      <c r="A20" t="s">
        <v>342</v>
      </c>
      <c r="B20" s="3" t="s">
        <v>343</v>
      </c>
      <c r="C20" s="3"/>
      <c r="D20" s="4">
        <v>1798</v>
      </c>
      <c r="E20" s="4"/>
      <c r="F20" s="4" t="s">
        <v>0</v>
      </c>
      <c r="G20" s="4"/>
      <c r="H20" s="4">
        <v>100</v>
      </c>
    </row>
    <row r="21" spans="1:8" x14ac:dyDescent="0.2">
      <c r="A21" t="s">
        <v>344</v>
      </c>
      <c r="B21" s="3" t="s">
        <v>299</v>
      </c>
      <c r="C21" s="3"/>
      <c r="D21" s="4">
        <v>299</v>
      </c>
      <c r="E21" s="4"/>
      <c r="F21" s="4">
        <v>565</v>
      </c>
      <c r="G21" s="4"/>
      <c r="H21" s="4">
        <v>200</v>
      </c>
    </row>
    <row r="22" spans="1:8" x14ac:dyDescent="0.2">
      <c r="A22" t="s">
        <v>345</v>
      </c>
      <c r="B22" s="3" t="s">
        <v>347</v>
      </c>
      <c r="C22" s="3"/>
      <c r="D22" s="4">
        <v>3268</v>
      </c>
      <c r="E22" s="4"/>
      <c r="F22" s="4">
        <v>4000</v>
      </c>
      <c r="G22" s="4"/>
      <c r="H22" s="4">
        <v>3000</v>
      </c>
    </row>
    <row r="23" spans="1:8" x14ac:dyDescent="0.2">
      <c r="A23" t="s">
        <v>346</v>
      </c>
      <c r="B23" s="3" t="s">
        <v>300</v>
      </c>
      <c r="C23" s="3"/>
      <c r="D23" s="4">
        <v>1417</v>
      </c>
      <c r="E23" s="4"/>
      <c r="F23" s="4">
        <v>2700</v>
      </c>
      <c r="G23" s="4"/>
      <c r="H23" s="4">
        <v>2000</v>
      </c>
    </row>
    <row r="24" spans="1:8" x14ac:dyDescent="0.2">
      <c r="B24" s="2" t="s">
        <v>7</v>
      </c>
      <c r="C24" s="2"/>
      <c r="D24" s="5">
        <f>SUM(D18:D23)</f>
        <v>10460</v>
      </c>
      <c r="E24" s="5"/>
      <c r="F24" s="5">
        <f>SUM(F18:F23)</f>
        <v>8715</v>
      </c>
      <c r="G24" s="5"/>
      <c r="H24" s="5">
        <f>SUM(H18:H23)</f>
        <v>5800</v>
      </c>
    </row>
    <row r="25" spans="1:8" x14ac:dyDescent="0.2">
      <c r="B25" s="2" t="s">
        <v>99</v>
      </c>
      <c r="C25" s="2"/>
      <c r="D25" s="4"/>
      <c r="E25" s="4"/>
      <c r="F25" s="4"/>
      <c r="G25" s="4"/>
      <c r="H25" s="4"/>
    </row>
    <row r="26" spans="1:8" x14ac:dyDescent="0.2">
      <c r="A26" t="s">
        <v>348</v>
      </c>
      <c r="B26" s="3" t="s">
        <v>101</v>
      </c>
      <c r="C26" s="3"/>
      <c r="D26" s="4">
        <v>0</v>
      </c>
      <c r="E26" s="4"/>
      <c r="F26" s="4"/>
      <c r="G26" s="4"/>
      <c r="H26" s="4">
        <v>0</v>
      </c>
    </row>
    <row r="27" spans="1:8" x14ac:dyDescent="0.2">
      <c r="A27" t="s">
        <v>349</v>
      </c>
      <c r="B27" s="3" t="s">
        <v>103</v>
      </c>
      <c r="C27" s="3"/>
      <c r="D27" s="4">
        <v>3950</v>
      </c>
      <c r="E27" s="4"/>
      <c r="F27" s="4">
        <v>1975</v>
      </c>
      <c r="G27" s="4"/>
      <c r="H27" s="4">
        <v>2000</v>
      </c>
    </row>
    <row r="28" spans="1:8" x14ac:dyDescent="0.2">
      <c r="A28" t="s">
        <v>350</v>
      </c>
      <c r="B28" s="3" t="s">
        <v>105</v>
      </c>
      <c r="C28" s="3"/>
      <c r="D28" s="4">
        <v>250</v>
      </c>
      <c r="E28" s="4"/>
      <c r="F28" s="4">
        <v>188</v>
      </c>
      <c r="G28" s="4"/>
      <c r="H28" s="4">
        <v>250</v>
      </c>
    </row>
    <row r="29" spans="1:8" x14ac:dyDescent="0.2">
      <c r="A29" t="s">
        <v>351</v>
      </c>
      <c r="B29" s="3" t="s">
        <v>107</v>
      </c>
      <c r="C29" s="3"/>
      <c r="D29" s="4">
        <v>3224</v>
      </c>
      <c r="E29" s="4"/>
      <c r="F29" s="4">
        <v>2762</v>
      </c>
      <c r="G29" s="4"/>
      <c r="H29" s="4">
        <v>2700</v>
      </c>
    </row>
    <row r="30" spans="1:8" x14ac:dyDescent="0.2">
      <c r="A30" t="s">
        <v>352</v>
      </c>
      <c r="B30" s="3" t="s">
        <v>353</v>
      </c>
      <c r="C30" s="3"/>
      <c r="D30" s="4">
        <v>879</v>
      </c>
      <c r="E30" s="4"/>
      <c r="F30" s="4">
        <v>1135</v>
      </c>
      <c r="G30" s="4"/>
      <c r="H30" s="4">
        <v>1200</v>
      </c>
    </row>
    <row r="31" spans="1:8" x14ac:dyDescent="0.2">
      <c r="A31" t="s">
        <v>354</v>
      </c>
      <c r="B31" s="3" t="s">
        <v>111</v>
      </c>
      <c r="C31" s="3"/>
      <c r="D31" s="4">
        <v>174</v>
      </c>
      <c r="E31" s="4"/>
      <c r="F31" s="4">
        <v>165</v>
      </c>
      <c r="G31" s="4"/>
      <c r="H31" s="4">
        <v>50</v>
      </c>
    </row>
    <row r="32" spans="1:8" x14ac:dyDescent="0.2">
      <c r="A32" t="s">
        <v>355</v>
      </c>
      <c r="B32" s="3" t="s">
        <v>234</v>
      </c>
      <c r="C32" s="3"/>
      <c r="D32" s="4">
        <v>3289</v>
      </c>
      <c r="E32" s="4"/>
      <c r="F32" s="4">
        <v>2350</v>
      </c>
      <c r="G32" s="4"/>
      <c r="H32" s="4">
        <v>2000</v>
      </c>
    </row>
    <row r="33" spans="1:8" x14ac:dyDescent="0.2">
      <c r="A33" t="s">
        <v>356</v>
      </c>
      <c r="B33" s="3" t="s">
        <v>114</v>
      </c>
      <c r="C33" s="3"/>
      <c r="D33" s="4">
        <v>47</v>
      </c>
      <c r="E33" s="4"/>
      <c r="F33" s="4">
        <v>58</v>
      </c>
      <c r="G33" s="4"/>
      <c r="H33" s="4">
        <v>50</v>
      </c>
    </row>
    <row r="34" spans="1:8" x14ac:dyDescent="0.2">
      <c r="A34" t="s">
        <v>357</v>
      </c>
      <c r="B34" s="3" t="s">
        <v>116</v>
      </c>
      <c r="C34" s="3"/>
      <c r="D34" s="4">
        <v>1053</v>
      </c>
      <c r="E34" s="4"/>
      <c r="F34" s="12">
        <v>770</v>
      </c>
      <c r="G34" s="12"/>
      <c r="H34" s="4">
        <v>770</v>
      </c>
    </row>
    <row r="35" spans="1:8" x14ac:dyDescent="0.2">
      <c r="B35" s="2" t="s">
        <v>7</v>
      </c>
      <c r="C35" s="2"/>
      <c r="D35" s="5">
        <f>SUM(D26:D34)</f>
        <v>12866</v>
      </c>
      <c r="E35" s="5"/>
      <c r="F35" s="5">
        <f>SUM(F27:F34)</f>
        <v>9403</v>
      </c>
      <c r="G35" s="5"/>
      <c r="H35" s="5">
        <f>SUM(H26:H34)</f>
        <v>9020</v>
      </c>
    </row>
    <row r="36" spans="1:8" x14ac:dyDescent="0.2">
      <c r="B36" s="2" t="s">
        <v>118</v>
      </c>
      <c r="C36" s="2"/>
      <c r="D36" s="4"/>
      <c r="E36" s="4"/>
      <c r="F36" s="4"/>
      <c r="G36" s="4"/>
      <c r="H36" s="4"/>
    </row>
    <row r="37" spans="1:8" x14ac:dyDescent="0.2">
      <c r="A37" t="s">
        <v>358</v>
      </c>
      <c r="B37" s="3" t="s">
        <v>119</v>
      </c>
      <c r="C37" s="3"/>
      <c r="D37" s="4">
        <v>46485</v>
      </c>
      <c r="E37" s="4"/>
      <c r="F37" s="4">
        <v>34760</v>
      </c>
      <c r="G37" s="4"/>
      <c r="H37" s="4">
        <v>32000</v>
      </c>
    </row>
    <row r="38" spans="1:8" x14ac:dyDescent="0.2">
      <c r="A38" t="s">
        <v>359</v>
      </c>
      <c r="B38" s="3" t="s">
        <v>239</v>
      </c>
      <c r="C38" s="3"/>
      <c r="D38" s="4">
        <v>3235</v>
      </c>
      <c r="E38" s="4"/>
      <c r="F38" s="4">
        <v>2155</v>
      </c>
      <c r="G38" s="4"/>
      <c r="H38" s="4">
        <v>1984</v>
      </c>
    </row>
    <row r="39" spans="1:8" x14ac:dyDescent="0.2">
      <c r="A39" t="s">
        <v>360</v>
      </c>
      <c r="B39" s="3" t="s">
        <v>241</v>
      </c>
      <c r="C39" s="3"/>
      <c r="D39" s="4">
        <v>756</v>
      </c>
      <c r="E39" s="4"/>
      <c r="F39" s="4">
        <v>505</v>
      </c>
      <c r="G39" s="4"/>
      <c r="H39" s="4">
        <v>464</v>
      </c>
    </row>
    <row r="40" spans="1:8" x14ac:dyDescent="0.2">
      <c r="A40" t="s">
        <v>361</v>
      </c>
      <c r="B40" s="3" t="s">
        <v>243</v>
      </c>
      <c r="C40" s="3"/>
      <c r="D40" s="4">
        <v>217</v>
      </c>
      <c r="E40" s="4"/>
      <c r="F40" s="4">
        <v>70</v>
      </c>
      <c r="G40" s="4"/>
      <c r="H40" s="4">
        <v>50</v>
      </c>
    </row>
    <row r="41" spans="1:8" x14ac:dyDescent="0.2">
      <c r="A41" t="s">
        <v>362</v>
      </c>
      <c r="B41" s="3" t="s">
        <v>126</v>
      </c>
      <c r="C41" s="3"/>
      <c r="D41" s="4">
        <v>4976</v>
      </c>
      <c r="E41" s="4"/>
      <c r="F41" s="4">
        <v>3385</v>
      </c>
      <c r="G41" s="4"/>
      <c r="H41" s="4">
        <v>5341</v>
      </c>
    </row>
    <row r="42" spans="1:8" x14ac:dyDescent="0.2">
      <c r="A42" t="s">
        <v>410</v>
      </c>
      <c r="B42" s="3" t="s">
        <v>405</v>
      </c>
      <c r="C42" s="3"/>
      <c r="D42" s="4">
        <v>0</v>
      </c>
      <c r="E42" s="4"/>
      <c r="F42" s="4"/>
      <c r="G42" s="4"/>
      <c r="H42" s="4">
        <v>0</v>
      </c>
    </row>
    <row r="43" spans="1:8" x14ac:dyDescent="0.2">
      <c r="B43" s="2" t="s">
        <v>7</v>
      </c>
      <c r="C43" s="2"/>
      <c r="D43" s="5">
        <f>SUM(D37:D42)</f>
        <v>55669</v>
      </c>
      <c r="E43" s="5"/>
      <c r="F43" s="5">
        <f>SUM(F37:F41)</f>
        <v>40875</v>
      </c>
      <c r="G43" s="5"/>
      <c r="H43" s="5">
        <f>SUM(H37:H42)</f>
        <v>39839</v>
      </c>
    </row>
    <row r="44" spans="1:8" x14ac:dyDescent="0.2">
      <c r="B44" s="2" t="s">
        <v>40</v>
      </c>
      <c r="C44" s="2"/>
      <c r="D44" s="4"/>
      <c r="E44" s="4"/>
      <c r="F44" s="4"/>
      <c r="G44" s="4"/>
      <c r="H44" s="4"/>
    </row>
    <row r="45" spans="1:8" x14ac:dyDescent="0.2">
      <c r="A45" t="s">
        <v>363</v>
      </c>
      <c r="B45" s="3" t="s">
        <v>130</v>
      </c>
      <c r="C45" s="3"/>
      <c r="D45" s="4">
        <v>805</v>
      </c>
      <c r="E45" s="4"/>
      <c r="F45" s="4"/>
      <c r="G45" s="4"/>
      <c r="H45" s="4" t="s">
        <v>0</v>
      </c>
    </row>
    <row r="46" spans="1:8" x14ac:dyDescent="0.2">
      <c r="A46" t="s">
        <v>364</v>
      </c>
      <c r="B46" s="3" t="s">
        <v>247</v>
      </c>
      <c r="C46" s="3"/>
      <c r="D46" s="4"/>
      <c r="E46" s="4"/>
      <c r="F46" s="4"/>
      <c r="G46" s="4"/>
      <c r="H46" s="4">
        <v>0</v>
      </c>
    </row>
    <row r="47" spans="1:8" x14ac:dyDescent="0.2">
      <c r="A47" t="s">
        <v>365</v>
      </c>
      <c r="B47" s="3" t="s">
        <v>136</v>
      </c>
      <c r="C47" s="3"/>
      <c r="D47" s="4">
        <v>33</v>
      </c>
      <c r="E47" s="4"/>
      <c r="F47" s="4">
        <v>250</v>
      </c>
      <c r="G47" s="4"/>
      <c r="H47" s="4">
        <v>800</v>
      </c>
    </row>
    <row r="48" spans="1:8" x14ac:dyDescent="0.2">
      <c r="B48" s="2" t="s">
        <v>7</v>
      </c>
      <c r="C48" s="2"/>
      <c r="D48" s="5">
        <f>SUM(D45:D47)</f>
        <v>838</v>
      </c>
      <c r="E48" s="5"/>
      <c r="F48" s="5">
        <f>SUM(F45:F47)</f>
        <v>250</v>
      </c>
      <c r="G48" s="5"/>
      <c r="H48" s="5">
        <f>SUM(H45:H47)</f>
        <v>800</v>
      </c>
    </row>
    <row r="49" spans="1:8" x14ac:dyDescent="0.2">
      <c r="A49" s="1" t="s">
        <v>178</v>
      </c>
      <c r="B49" s="1" t="s">
        <v>3</v>
      </c>
      <c r="C49" s="1"/>
      <c r="D49" s="8" t="s">
        <v>1</v>
      </c>
      <c r="E49" s="8"/>
      <c r="F49" s="8" t="s">
        <v>2</v>
      </c>
      <c r="G49" s="8"/>
      <c r="H49" s="1" t="s">
        <v>36</v>
      </c>
    </row>
    <row r="50" spans="1:8" x14ac:dyDescent="0.2">
      <c r="B50" s="2"/>
      <c r="C50" s="2"/>
      <c r="D50" s="10">
        <v>2009</v>
      </c>
      <c r="E50" s="10"/>
      <c r="F50" s="10">
        <v>2010</v>
      </c>
      <c r="G50" s="10"/>
      <c r="H50" s="10">
        <v>2011</v>
      </c>
    </row>
    <row r="51" spans="1:8" x14ac:dyDescent="0.2">
      <c r="A51" s="2"/>
      <c r="B51" s="2" t="s">
        <v>366</v>
      </c>
      <c r="C51" s="2"/>
      <c r="D51" s="4"/>
      <c r="E51" s="4"/>
      <c r="F51" s="4"/>
      <c r="G51" s="4"/>
    </row>
    <row r="52" spans="1:8" x14ac:dyDescent="0.2">
      <c r="A52" t="s">
        <v>368</v>
      </c>
      <c r="B52" s="3" t="s">
        <v>367</v>
      </c>
      <c r="C52" s="3"/>
      <c r="D52" s="4">
        <v>5000</v>
      </c>
      <c r="E52" s="4"/>
      <c r="F52" s="4">
        <v>13250</v>
      </c>
      <c r="G52" s="4"/>
      <c r="H52" s="4">
        <v>10000</v>
      </c>
    </row>
    <row r="53" spans="1:8" x14ac:dyDescent="0.2">
      <c r="A53" t="s">
        <v>369</v>
      </c>
      <c r="B53" s="3" t="s">
        <v>261</v>
      </c>
      <c r="C53" s="3"/>
      <c r="D53" s="4"/>
      <c r="E53" s="4"/>
      <c r="F53" s="4"/>
      <c r="G53" s="4"/>
      <c r="H53" s="4">
        <v>0</v>
      </c>
    </row>
    <row r="54" spans="1:8" x14ac:dyDescent="0.2">
      <c r="A54" t="s">
        <v>370</v>
      </c>
      <c r="B54" s="3" t="s">
        <v>263</v>
      </c>
      <c r="C54" s="3"/>
      <c r="D54" s="4"/>
      <c r="E54" s="4"/>
      <c r="F54" s="4"/>
      <c r="G54" s="4"/>
      <c r="H54" s="4">
        <v>0</v>
      </c>
    </row>
    <row r="55" spans="1:8" x14ac:dyDescent="0.2">
      <c r="A55" t="s">
        <v>371</v>
      </c>
      <c r="B55" s="3" t="s">
        <v>372</v>
      </c>
      <c r="C55" s="3"/>
      <c r="D55" s="4" t="s">
        <v>0</v>
      </c>
      <c r="E55" s="4"/>
      <c r="F55" s="4"/>
      <c r="G55" s="4"/>
      <c r="H55" s="4">
        <v>0</v>
      </c>
    </row>
    <row r="56" spans="1:8" x14ac:dyDescent="0.2">
      <c r="B56" s="2" t="s">
        <v>7</v>
      </c>
      <c r="C56" s="2"/>
      <c r="D56" s="5">
        <f>SUM(D52:D55)</f>
        <v>5000</v>
      </c>
      <c r="E56" s="5"/>
      <c r="F56" s="5">
        <f>SUM(F52:F55)</f>
        <v>13250</v>
      </c>
      <c r="G56" s="5"/>
      <c r="H56" s="5">
        <f>SUM(H52:H55)</f>
        <v>10000</v>
      </c>
    </row>
    <row r="57" spans="1:8" x14ac:dyDescent="0.2">
      <c r="B57" s="2" t="s">
        <v>159</v>
      </c>
      <c r="C57" s="2"/>
      <c r="D57" s="4"/>
      <c r="E57" s="4"/>
      <c r="F57" s="4"/>
      <c r="G57" s="4"/>
      <c r="H57" s="4"/>
    </row>
    <row r="58" spans="1:8" x14ac:dyDescent="0.2">
      <c r="A58" t="s">
        <v>373</v>
      </c>
      <c r="B58" s="3" t="s">
        <v>163</v>
      </c>
      <c r="C58" s="3"/>
      <c r="D58" s="4" t="s">
        <v>0</v>
      </c>
      <c r="E58" s="4"/>
      <c r="F58" s="4"/>
      <c r="G58" s="4"/>
      <c r="H58" s="4">
        <v>0</v>
      </c>
    </row>
    <row r="59" spans="1:8" x14ac:dyDescent="0.2">
      <c r="A59" t="s">
        <v>395</v>
      </c>
      <c r="B59" s="3" t="s">
        <v>166</v>
      </c>
      <c r="C59" s="3"/>
      <c r="D59" s="4"/>
      <c r="E59" s="4"/>
      <c r="F59" s="4"/>
      <c r="G59" s="4"/>
      <c r="H59" s="4">
        <v>0</v>
      </c>
    </row>
    <row r="60" spans="1:8" x14ac:dyDescent="0.2">
      <c r="B60" s="3" t="s">
        <v>7</v>
      </c>
      <c r="C60" s="3"/>
      <c r="D60" s="5">
        <f>SUM(D58:D59)</f>
        <v>0</v>
      </c>
      <c r="E60" s="5"/>
      <c r="F60" s="4">
        <v>0</v>
      </c>
      <c r="G60" s="4"/>
      <c r="H60" s="5">
        <f>SUM(H58:H59)</f>
        <v>0</v>
      </c>
    </row>
    <row r="61" spans="1:8" x14ac:dyDescent="0.2">
      <c r="B61" s="2" t="s">
        <v>167</v>
      </c>
      <c r="C61" s="2"/>
      <c r="D61" s="4"/>
      <c r="E61" s="4"/>
      <c r="F61" s="4"/>
      <c r="G61" s="4"/>
      <c r="H61" s="4"/>
    </row>
    <row r="62" spans="1:8" x14ac:dyDescent="0.2">
      <c r="A62" t="s">
        <v>374</v>
      </c>
      <c r="B62" s="3" t="s">
        <v>273</v>
      </c>
      <c r="C62" s="3"/>
      <c r="D62" s="4">
        <v>0</v>
      </c>
      <c r="E62" s="4"/>
      <c r="F62" s="4"/>
      <c r="G62" s="4"/>
      <c r="H62" s="4">
        <v>0</v>
      </c>
    </row>
    <row r="63" spans="1:8" x14ac:dyDescent="0.2">
      <c r="A63" t="s">
        <v>375</v>
      </c>
      <c r="B63" s="3" t="s">
        <v>171</v>
      </c>
      <c r="C63" s="3"/>
      <c r="D63" s="4">
        <v>3500</v>
      </c>
      <c r="E63" s="4"/>
      <c r="F63" s="4" t="s">
        <v>0</v>
      </c>
      <c r="G63" s="4"/>
      <c r="H63" s="4">
        <v>1625</v>
      </c>
    </row>
    <row r="64" spans="1:8" x14ac:dyDescent="0.2">
      <c r="A64" t="s">
        <v>376</v>
      </c>
      <c r="B64" s="3" t="s">
        <v>173</v>
      </c>
      <c r="C64" s="3"/>
      <c r="D64" s="4">
        <v>176</v>
      </c>
      <c r="E64" s="4"/>
      <c r="F64" s="4">
        <v>240</v>
      </c>
      <c r="G64" s="4"/>
      <c r="H64" s="4">
        <v>0</v>
      </c>
    </row>
    <row r="65" spans="1:8" x14ac:dyDescent="0.2">
      <c r="A65" t="s">
        <v>377</v>
      </c>
      <c r="B65" s="3" t="s">
        <v>175</v>
      </c>
      <c r="C65" s="3"/>
      <c r="D65" s="4"/>
      <c r="E65" s="4"/>
      <c r="F65" s="4"/>
      <c r="G65" s="4"/>
      <c r="H65" s="4" t="s">
        <v>0</v>
      </c>
    </row>
    <row r="66" spans="1:8" x14ac:dyDescent="0.2">
      <c r="A66" t="s">
        <v>378</v>
      </c>
      <c r="B66" s="3" t="s">
        <v>34</v>
      </c>
      <c r="C66" s="3"/>
      <c r="D66" s="4">
        <v>-489</v>
      </c>
      <c r="E66" s="4"/>
      <c r="F66" s="4">
        <v>100</v>
      </c>
      <c r="G66" s="4"/>
      <c r="H66" s="4">
        <v>100</v>
      </c>
    </row>
    <row r="67" spans="1:8" x14ac:dyDescent="0.2">
      <c r="B67" s="2" t="s">
        <v>7</v>
      </c>
      <c r="C67" s="2"/>
      <c r="D67" s="5">
        <f>SUM(D62:D66)</f>
        <v>3187</v>
      </c>
      <c r="E67" s="5"/>
      <c r="F67" s="5">
        <f>SUM(F62:F66)</f>
        <v>340</v>
      </c>
      <c r="G67" s="5"/>
      <c r="H67" s="5">
        <f>SUM(H58:H66)</f>
        <v>1725</v>
      </c>
    </row>
    <row r="68" spans="1:8" x14ac:dyDescent="0.2">
      <c r="B68" s="2" t="s">
        <v>418</v>
      </c>
      <c r="C68" s="2"/>
      <c r="D68" s="5"/>
      <c r="E68" s="5"/>
      <c r="F68" s="5">
        <v>17497</v>
      </c>
      <c r="G68" s="5"/>
      <c r="H68" s="5">
        <v>17216</v>
      </c>
    </row>
    <row r="69" spans="1:8" x14ac:dyDescent="0.2">
      <c r="B69" s="2" t="s">
        <v>177</v>
      </c>
      <c r="C69" s="2"/>
      <c r="D69" s="5">
        <f>SUM(D24,D35,D43,D48,D56,D60,D67)</f>
        <v>88020</v>
      </c>
      <c r="E69" s="5"/>
      <c r="F69" s="5">
        <f>SUM(F24,F35,F43,F48,F56,F58,F67,F68)</f>
        <v>90330</v>
      </c>
      <c r="G69" s="5"/>
      <c r="H69" s="5">
        <f>SUM(H24,H35,H43,H48,H56,H60,H67,H68)</f>
        <v>84400</v>
      </c>
    </row>
    <row r="70" spans="1:8" x14ac:dyDescent="0.2">
      <c r="D70" s="4"/>
      <c r="E70" s="4"/>
      <c r="F70" s="4"/>
      <c r="G70" s="4"/>
      <c r="H70" s="4"/>
    </row>
    <row r="71" spans="1:8" x14ac:dyDescent="0.2">
      <c r="B71" s="2"/>
      <c r="C71" s="2"/>
      <c r="D71" s="5"/>
      <c r="E71" s="5"/>
      <c r="F71" s="5"/>
      <c r="G71" s="5"/>
      <c r="H71" s="5"/>
    </row>
    <row r="72" spans="1:8" x14ac:dyDescent="0.2">
      <c r="D72" s="4"/>
      <c r="E72" s="4"/>
      <c r="F72" s="4"/>
      <c r="G72" s="4"/>
      <c r="H72" s="4"/>
    </row>
    <row r="73" spans="1:8" x14ac:dyDescent="0.2">
      <c r="B73" s="2"/>
      <c r="C73" s="2"/>
      <c r="D73" s="5"/>
      <c r="E73" s="5"/>
      <c r="F73" s="5"/>
      <c r="G73" s="5"/>
      <c r="H73" s="5"/>
    </row>
  </sheetData>
  <phoneticPr fontId="3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H14"/>
  <sheetViews>
    <sheetView workbookViewId="0">
      <selection activeCell="A22" sqref="A22:XFD22"/>
    </sheetView>
  </sheetViews>
  <sheetFormatPr defaultRowHeight="12.75" x14ac:dyDescent="0.2"/>
  <sheetData>
    <row r="7" spans="2:8" x14ac:dyDescent="0.2">
      <c r="B7" s="2" t="s">
        <v>491</v>
      </c>
      <c r="D7" s="38">
        <v>1</v>
      </c>
      <c r="E7" s="38">
        <v>2</v>
      </c>
      <c r="F7" s="38">
        <v>3</v>
      </c>
      <c r="G7" s="38">
        <v>4</v>
      </c>
    </row>
    <row r="8" spans="2:8" x14ac:dyDescent="0.2">
      <c r="B8" s="42" t="s">
        <v>476</v>
      </c>
      <c r="C8" s="43">
        <v>365</v>
      </c>
      <c r="D8" s="43">
        <v>91.25</v>
      </c>
      <c r="E8" s="43">
        <v>91.25</v>
      </c>
      <c r="F8" s="43">
        <v>91.25</v>
      </c>
      <c r="G8" s="43">
        <v>91.25</v>
      </c>
      <c r="H8" s="43">
        <f>SUM(D8:G8)</f>
        <v>365</v>
      </c>
    </row>
    <row r="9" spans="2:8" x14ac:dyDescent="0.2">
      <c r="B9" s="42"/>
      <c r="C9" s="43"/>
      <c r="D9" s="43"/>
      <c r="E9" s="43"/>
      <c r="F9" s="43"/>
      <c r="G9" s="43"/>
      <c r="H9" s="43"/>
    </row>
    <row r="10" spans="2:8" x14ac:dyDescent="0.2">
      <c r="B10" s="42" t="s">
        <v>477</v>
      </c>
      <c r="C10" s="43">
        <v>315</v>
      </c>
      <c r="D10" s="44">
        <v>78.75</v>
      </c>
      <c r="E10" s="43">
        <v>78.75</v>
      </c>
      <c r="F10" s="43">
        <v>78.75</v>
      </c>
      <c r="G10" s="43">
        <v>78.75</v>
      </c>
      <c r="H10" s="43">
        <f>SUM(D10:G10)</f>
        <v>315</v>
      </c>
    </row>
    <row r="11" spans="2:8" x14ac:dyDescent="0.2">
      <c r="B11" s="3" t="s">
        <v>478</v>
      </c>
      <c r="C11">
        <v>1100</v>
      </c>
      <c r="D11">
        <v>275</v>
      </c>
      <c r="E11">
        <v>275</v>
      </c>
      <c r="F11">
        <v>275</v>
      </c>
      <c r="G11">
        <v>275</v>
      </c>
      <c r="H11">
        <f>SUM(D11:G11)</f>
        <v>1100</v>
      </c>
    </row>
    <row r="12" spans="2:8" x14ac:dyDescent="0.2">
      <c r="B12" s="42" t="s">
        <v>479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f>SUM(D12:G12)</f>
        <v>0</v>
      </c>
    </row>
    <row r="13" spans="2:8" x14ac:dyDescent="0.2">
      <c r="B13" s="3" t="s">
        <v>480</v>
      </c>
      <c r="C13">
        <v>3000</v>
      </c>
      <c r="D13">
        <v>750</v>
      </c>
      <c r="E13">
        <v>750</v>
      </c>
      <c r="F13">
        <v>750</v>
      </c>
      <c r="G13">
        <v>750</v>
      </c>
      <c r="H13">
        <f>SUM(D13:G13)</f>
        <v>3000</v>
      </c>
    </row>
    <row r="14" spans="2:8" x14ac:dyDescent="0.2">
      <c r="B14" s="2"/>
      <c r="C14" s="2">
        <f t="shared" ref="C14:H14" si="0">SUM(C8:C13)</f>
        <v>4780</v>
      </c>
      <c r="D14" s="2">
        <f t="shared" si="0"/>
        <v>1195</v>
      </c>
      <c r="E14" s="2">
        <f t="shared" si="0"/>
        <v>1195</v>
      </c>
      <c r="F14" s="2">
        <f t="shared" si="0"/>
        <v>1195</v>
      </c>
      <c r="G14" s="2">
        <f t="shared" si="0"/>
        <v>1195</v>
      </c>
      <c r="H14" s="2">
        <f t="shared" si="0"/>
        <v>4780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5"/>
  <sheetViews>
    <sheetView workbookViewId="0">
      <selection activeCell="F4" sqref="F4"/>
    </sheetView>
  </sheetViews>
  <sheetFormatPr defaultRowHeight="12.75" x14ac:dyDescent="0.2"/>
  <cols>
    <col min="1" max="1" width="22" customWidth="1"/>
    <col min="2" max="2" width="9.42578125" customWidth="1"/>
    <col min="3" max="6" width="10" customWidth="1"/>
    <col min="13" max="14" width="9.140625" customWidth="1"/>
    <col min="20" max="20" width="10.5703125" customWidth="1"/>
  </cols>
  <sheetData>
    <row r="1" spans="1:23" x14ac:dyDescent="0.2">
      <c r="B1" s="2">
        <v>2018</v>
      </c>
      <c r="D1" s="71">
        <v>0.5</v>
      </c>
      <c r="E1" s="39"/>
      <c r="F1" s="39"/>
    </row>
    <row r="2" spans="1:23" x14ac:dyDescent="0.2">
      <c r="A2" s="2" t="s">
        <v>515</v>
      </c>
      <c r="B2" s="41" t="s">
        <v>520</v>
      </c>
      <c r="C2" s="2">
        <v>2018</v>
      </c>
      <c r="D2" s="2">
        <v>2019</v>
      </c>
      <c r="E2" s="2">
        <v>2019</v>
      </c>
      <c r="F2" s="2">
        <v>2019</v>
      </c>
      <c r="G2" s="38">
        <v>1</v>
      </c>
      <c r="H2" s="38">
        <v>2</v>
      </c>
      <c r="I2" s="38">
        <v>3</v>
      </c>
      <c r="J2" s="38">
        <v>4</v>
      </c>
      <c r="N2" s="2" t="s">
        <v>513</v>
      </c>
      <c r="O2" s="2"/>
      <c r="P2" s="2">
        <v>1</v>
      </c>
      <c r="Q2" s="2">
        <v>2</v>
      </c>
      <c r="R2" s="2">
        <v>3</v>
      </c>
      <c r="S2" s="2">
        <v>4</v>
      </c>
    </row>
    <row r="3" spans="1:23" x14ac:dyDescent="0.2">
      <c r="A3" s="3" t="s">
        <v>476</v>
      </c>
      <c r="B3" s="70">
        <v>16</v>
      </c>
      <c r="C3" s="4">
        <v>33280</v>
      </c>
      <c r="D3" s="71">
        <v>16.5</v>
      </c>
      <c r="E3" s="4">
        <v>1040</v>
      </c>
      <c r="F3" s="4">
        <v>34320</v>
      </c>
      <c r="G3" s="4">
        <v>8320</v>
      </c>
      <c r="H3" s="4">
        <v>8320</v>
      </c>
      <c r="I3" s="4">
        <v>8320</v>
      </c>
      <c r="J3" s="4">
        <v>8320</v>
      </c>
      <c r="K3" s="4">
        <f t="shared" ref="K3:K8" si="0">SUM(G3:J3)</f>
        <v>33280</v>
      </c>
      <c r="L3" s="4"/>
      <c r="N3" s="3" t="s">
        <v>493</v>
      </c>
      <c r="O3">
        <v>33280</v>
      </c>
      <c r="P3">
        <v>8320</v>
      </c>
      <c r="Q3">
        <v>8320</v>
      </c>
      <c r="R3">
        <v>8320</v>
      </c>
      <c r="S3">
        <v>8320</v>
      </c>
      <c r="T3">
        <f>SUM(P3:S3)</f>
        <v>33280</v>
      </c>
    </row>
    <row r="4" spans="1:23" x14ac:dyDescent="0.2">
      <c r="A4" s="3" t="s">
        <v>477</v>
      </c>
      <c r="B4" s="70">
        <v>14</v>
      </c>
      <c r="C4" s="4">
        <v>29120</v>
      </c>
      <c r="D4" s="71">
        <v>14.5</v>
      </c>
      <c r="E4" s="4"/>
      <c r="F4" s="4"/>
      <c r="G4" s="4">
        <v>7280</v>
      </c>
      <c r="H4" s="4">
        <v>7280</v>
      </c>
      <c r="I4" s="4">
        <v>7280</v>
      </c>
      <c r="J4" s="4">
        <v>7280</v>
      </c>
      <c r="K4" s="4">
        <f t="shared" si="0"/>
        <v>29120</v>
      </c>
      <c r="L4" s="4"/>
      <c r="N4" s="3" t="s">
        <v>495</v>
      </c>
      <c r="O4">
        <v>29120</v>
      </c>
      <c r="P4" s="45">
        <v>7280</v>
      </c>
      <c r="Q4">
        <v>7280</v>
      </c>
      <c r="R4">
        <v>7280</v>
      </c>
      <c r="S4">
        <v>7280</v>
      </c>
      <c r="T4">
        <f>SUM(P4:S4)</f>
        <v>29120</v>
      </c>
    </row>
    <row r="5" spans="1:23" x14ac:dyDescent="0.2">
      <c r="A5" s="3" t="s">
        <v>510</v>
      </c>
      <c r="B5" s="70">
        <v>10.199999999999999</v>
      </c>
      <c r="C5" s="4">
        <v>21216</v>
      </c>
      <c r="D5" s="71">
        <v>11</v>
      </c>
      <c r="E5" s="4"/>
      <c r="F5" s="4"/>
      <c r="G5" s="4">
        <v>9672</v>
      </c>
      <c r="H5" s="4">
        <v>4836</v>
      </c>
      <c r="I5" s="4">
        <v>0</v>
      </c>
      <c r="J5" s="4">
        <v>4836</v>
      </c>
      <c r="K5" s="4">
        <f t="shared" si="0"/>
        <v>19344</v>
      </c>
      <c r="L5" s="4"/>
      <c r="N5" s="3" t="s">
        <v>494</v>
      </c>
      <c r="O5">
        <v>21216</v>
      </c>
      <c r="P5">
        <v>9672</v>
      </c>
      <c r="Q5">
        <v>4836</v>
      </c>
      <c r="R5" s="40">
        <v>0</v>
      </c>
      <c r="S5">
        <v>4836</v>
      </c>
      <c r="T5">
        <f>SUM(P5:S5)</f>
        <v>19344</v>
      </c>
    </row>
    <row r="6" spans="1:23" x14ac:dyDescent="0.2">
      <c r="A6" s="3" t="s">
        <v>479</v>
      </c>
      <c r="B6" s="70">
        <v>17</v>
      </c>
      <c r="C6" s="4">
        <v>35360</v>
      </c>
      <c r="D6" s="71">
        <v>17.5</v>
      </c>
      <c r="E6" s="4"/>
      <c r="F6" s="4"/>
      <c r="G6" s="4">
        <v>5304</v>
      </c>
      <c r="H6" s="4">
        <v>12376</v>
      </c>
      <c r="I6" s="4">
        <v>7072</v>
      </c>
      <c r="J6" s="4">
        <v>10608</v>
      </c>
      <c r="K6" s="4">
        <f t="shared" si="0"/>
        <v>35360</v>
      </c>
      <c r="L6" s="4"/>
      <c r="N6" s="2"/>
      <c r="O6" s="2">
        <f>SUM(O3:O5)</f>
        <v>83616</v>
      </c>
      <c r="P6" s="2">
        <f>SUM(P3:P5)</f>
        <v>25272</v>
      </c>
      <c r="Q6" s="2">
        <f>SUM(Q3:Q5)</f>
        <v>20436</v>
      </c>
      <c r="R6" s="2">
        <f>SUM(R3:R5)</f>
        <v>15600</v>
      </c>
      <c r="S6" s="2">
        <f>SUM(S3:S5)</f>
        <v>20436</v>
      </c>
      <c r="T6" s="2">
        <f>SUM(P6:S6)</f>
        <v>81744</v>
      </c>
    </row>
    <row r="7" spans="1:23" x14ac:dyDescent="0.2">
      <c r="A7" s="3" t="s">
        <v>480</v>
      </c>
      <c r="B7" s="70">
        <v>15</v>
      </c>
      <c r="C7" s="4">
        <v>31200</v>
      </c>
      <c r="D7" s="71">
        <v>15.5</v>
      </c>
      <c r="E7" s="4"/>
      <c r="F7" s="4"/>
      <c r="G7" s="4">
        <v>4680</v>
      </c>
      <c r="H7" s="4">
        <v>10920</v>
      </c>
      <c r="I7" s="4">
        <v>6240</v>
      </c>
      <c r="J7" s="4">
        <v>9360</v>
      </c>
      <c r="K7" s="4">
        <f t="shared" si="0"/>
        <v>31200</v>
      </c>
      <c r="L7" s="4"/>
    </row>
    <row r="8" spans="1:23" x14ac:dyDescent="0.2">
      <c r="A8" s="3" t="s">
        <v>509</v>
      </c>
      <c r="B8" s="70">
        <v>10.199999999999999</v>
      </c>
      <c r="C8" s="4">
        <v>21216</v>
      </c>
      <c r="D8" s="71">
        <v>10.199999999999999</v>
      </c>
      <c r="E8" s="4"/>
      <c r="F8" s="4"/>
      <c r="G8" s="4">
        <v>800</v>
      </c>
      <c r="H8" s="4">
        <v>800</v>
      </c>
      <c r="I8" s="4">
        <v>800</v>
      </c>
      <c r="J8" s="4">
        <v>800</v>
      </c>
      <c r="K8" s="4">
        <f t="shared" si="0"/>
        <v>3200</v>
      </c>
      <c r="L8" s="4"/>
    </row>
    <row r="9" spans="1:23" x14ac:dyDescent="0.2">
      <c r="A9" s="2"/>
      <c r="B9" s="41"/>
      <c r="C9" s="5">
        <f>SUM(C3:C8)</f>
        <v>171392</v>
      </c>
      <c r="D9" s="72"/>
      <c r="E9" s="5"/>
      <c r="F9" s="5"/>
      <c r="G9" s="5">
        <f t="shared" ref="G9:J9" si="1">SUM(G3:G7)</f>
        <v>35256</v>
      </c>
      <c r="H9" s="5">
        <f t="shared" si="1"/>
        <v>43732</v>
      </c>
      <c r="I9" s="5">
        <f t="shared" si="1"/>
        <v>28912</v>
      </c>
      <c r="J9" s="5">
        <f t="shared" si="1"/>
        <v>40404</v>
      </c>
      <c r="K9" s="5">
        <f>SUM(K3:K8)</f>
        <v>151504</v>
      </c>
      <c r="L9" s="4"/>
    </row>
    <row r="10" spans="1:23" x14ac:dyDescent="0.2">
      <c r="B10" s="40"/>
      <c r="C10" s="4"/>
      <c r="D10" s="71"/>
      <c r="E10" s="4"/>
      <c r="F10" s="4"/>
      <c r="G10" s="5">
        <v>1</v>
      </c>
      <c r="H10" s="4"/>
      <c r="I10" s="4"/>
      <c r="J10" s="4"/>
      <c r="K10" s="4"/>
      <c r="L10" s="4"/>
      <c r="O10" s="2"/>
      <c r="P10" s="2"/>
      <c r="Q10" s="2"/>
    </row>
    <row r="11" spans="1:23" x14ac:dyDescent="0.2">
      <c r="A11" s="2" t="s">
        <v>508</v>
      </c>
      <c r="B11" s="41"/>
      <c r="C11" s="4">
        <v>32000</v>
      </c>
      <c r="D11" s="71"/>
      <c r="E11" s="4"/>
      <c r="F11" s="4"/>
      <c r="G11" s="4">
        <v>32000</v>
      </c>
      <c r="H11" s="4">
        <v>0</v>
      </c>
      <c r="I11" s="4">
        <v>0</v>
      </c>
      <c r="J11" s="4">
        <v>0</v>
      </c>
      <c r="K11" s="4">
        <f>SUM(G11:J11)</f>
        <v>32000</v>
      </c>
      <c r="L11" s="4"/>
      <c r="N11" s="2" t="s">
        <v>514</v>
      </c>
      <c r="O11" s="2"/>
      <c r="P11" s="2">
        <v>1</v>
      </c>
      <c r="Q11" s="2">
        <v>2</v>
      </c>
      <c r="R11" s="2">
        <v>3</v>
      </c>
      <c r="S11" s="2">
        <v>4</v>
      </c>
    </row>
    <row r="12" spans="1:23" x14ac:dyDescent="0.2">
      <c r="A12" s="3"/>
      <c r="B12" s="70"/>
      <c r="C12" s="5">
        <f>SUM(C11)</f>
        <v>32000</v>
      </c>
      <c r="D12" s="72"/>
      <c r="E12" s="5"/>
      <c r="F12" s="5"/>
      <c r="G12" s="5">
        <f>SUM(G11)</f>
        <v>32000</v>
      </c>
      <c r="H12" s="4">
        <v>0</v>
      </c>
      <c r="I12" s="4">
        <v>0</v>
      </c>
      <c r="J12" s="4">
        <v>0</v>
      </c>
      <c r="K12" s="5">
        <f>SUM(K11)</f>
        <v>32000</v>
      </c>
      <c r="L12" s="4"/>
      <c r="P12" s="39">
        <v>0.15</v>
      </c>
      <c r="Q12" s="39">
        <v>0.35</v>
      </c>
      <c r="R12" s="39">
        <v>0.2</v>
      </c>
      <c r="S12" s="39">
        <v>0.3</v>
      </c>
      <c r="T12" s="39">
        <f>SUM(P12:S12)</f>
        <v>1</v>
      </c>
    </row>
    <row r="13" spans="1:23" x14ac:dyDescent="0.2">
      <c r="A13" s="3"/>
      <c r="B13" s="3"/>
      <c r="C13" s="5"/>
      <c r="D13" s="72"/>
      <c r="E13" s="5"/>
      <c r="F13" s="5"/>
      <c r="G13" s="5">
        <v>1</v>
      </c>
      <c r="H13" s="4"/>
      <c r="I13" s="4"/>
      <c r="J13" s="4"/>
      <c r="K13" s="5"/>
      <c r="L13" s="4"/>
      <c r="N13" s="3" t="s">
        <v>488</v>
      </c>
      <c r="O13" s="4">
        <v>35360</v>
      </c>
      <c r="P13" s="4">
        <v>5304</v>
      </c>
      <c r="Q13" s="4">
        <v>12376</v>
      </c>
      <c r="R13" s="4">
        <v>7072</v>
      </c>
      <c r="S13" s="4">
        <v>10608</v>
      </c>
      <c r="T13" s="4">
        <f>SUM(P13:S13)</f>
        <v>35360</v>
      </c>
      <c r="U13" s="4"/>
      <c r="V13" s="4"/>
      <c r="W13" s="69"/>
    </row>
    <row r="14" spans="1:23" x14ac:dyDescent="0.2">
      <c r="A14" s="2" t="s">
        <v>519</v>
      </c>
      <c r="B14" s="2"/>
      <c r="C14" s="5">
        <v>32000</v>
      </c>
      <c r="D14" s="72"/>
      <c r="E14" s="5"/>
      <c r="F14" s="5"/>
      <c r="G14" s="5">
        <v>2560</v>
      </c>
      <c r="H14" s="4"/>
      <c r="I14" s="4"/>
      <c r="J14" s="4"/>
      <c r="K14" s="5"/>
      <c r="L14" s="4"/>
      <c r="N14" s="3" t="s">
        <v>489</v>
      </c>
      <c r="O14" s="4">
        <v>31200</v>
      </c>
      <c r="P14" s="4">
        <v>4680</v>
      </c>
      <c r="Q14" s="4">
        <v>10920</v>
      </c>
      <c r="R14" s="4">
        <v>6240</v>
      </c>
      <c r="S14" s="4">
        <v>9360</v>
      </c>
      <c r="T14" s="4">
        <f>SUM(P14:S14)</f>
        <v>31200</v>
      </c>
      <c r="U14" s="4"/>
      <c r="V14" s="4"/>
      <c r="W14" s="69"/>
    </row>
    <row r="15" spans="1:23" x14ac:dyDescent="0.2">
      <c r="D15" s="71"/>
      <c r="G15" s="2">
        <v>1</v>
      </c>
      <c r="N15" s="3" t="s">
        <v>511</v>
      </c>
      <c r="O15" s="4">
        <v>21216</v>
      </c>
      <c r="P15" s="4">
        <v>800</v>
      </c>
      <c r="Q15" s="4">
        <v>800</v>
      </c>
      <c r="R15" s="4">
        <v>800</v>
      </c>
      <c r="S15" s="4">
        <v>800</v>
      </c>
      <c r="T15" s="4">
        <f>SUM(P15:S15)</f>
        <v>3200</v>
      </c>
      <c r="U15" s="4"/>
      <c r="V15" s="4"/>
      <c r="W15" s="69"/>
    </row>
    <row r="16" spans="1:23" x14ac:dyDescent="0.2">
      <c r="A16" s="2" t="s">
        <v>516</v>
      </c>
      <c r="B16" s="2"/>
      <c r="C16" s="12">
        <v>3000</v>
      </c>
      <c r="D16" s="73"/>
      <c r="E16" s="12"/>
      <c r="F16" s="12"/>
      <c r="G16" s="12">
        <v>3000</v>
      </c>
      <c r="H16" s="4">
        <v>0</v>
      </c>
      <c r="I16" s="4">
        <v>0</v>
      </c>
      <c r="J16" s="4">
        <v>0</v>
      </c>
      <c r="K16" s="5">
        <f>SUM(G16:J16)</f>
        <v>3000</v>
      </c>
      <c r="O16" s="5">
        <f t="shared" ref="O16:T16" si="2">SUM(O13:O15)</f>
        <v>87776</v>
      </c>
      <c r="P16" s="5">
        <f t="shared" si="2"/>
        <v>10784</v>
      </c>
      <c r="Q16" s="5">
        <f t="shared" si="2"/>
        <v>24096</v>
      </c>
      <c r="R16" s="5">
        <f t="shared" si="2"/>
        <v>14112</v>
      </c>
      <c r="S16" s="5">
        <f t="shared" si="2"/>
        <v>20768</v>
      </c>
      <c r="T16" s="5">
        <f t="shared" si="2"/>
        <v>69760</v>
      </c>
      <c r="U16" s="4"/>
      <c r="V16" s="4"/>
      <c r="W16" s="69"/>
    </row>
    <row r="17" spans="1:23" x14ac:dyDescent="0.2">
      <c r="A17" s="3"/>
      <c r="B17" s="3"/>
      <c r="C17" s="5"/>
      <c r="D17" s="72"/>
      <c r="E17" s="5"/>
      <c r="F17" s="5"/>
      <c r="G17" s="5"/>
      <c r="H17" s="4"/>
      <c r="I17" s="4"/>
      <c r="J17" s="4"/>
      <c r="K17" s="5"/>
      <c r="O17" s="4"/>
      <c r="P17" s="4"/>
      <c r="Q17" s="4"/>
      <c r="R17" s="4"/>
      <c r="S17" s="4"/>
      <c r="T17" s="4"/>
      <c r="U17" s="4"/>
      <c r="V17" s="4"/>
      <c r="W17" s="69"/>
    </row>
    <row r="18" spans="1:23" x14ac:dyDescent="0.2">
      <c r="A18" s="3"/>
      <c r="B18" s="3"/>
      <c r="C18" s="4"/>
      <c r="D18" s="71"/>
      <c r="E18" s="4"/>
      <c r="F18" s="4"/>
      <c r="G18" s="5">
        <v>1</v>
      </c>
      <c r="H18" s="4"/>
      <c r="I18" s="4"/>
      <c r="J18" s="4"/>
      <c r="K18" s="4"/>
      <c r="O18" s="4"/>
      <c r="P18" s="4"/>
      <c r="Q18" s="4"/>
      <c r="R18" s="4"/>
      <c r="S18" s="4"/>
      <c r="T18" s="4"/>
      <c r="U18" s="4"/>
      <c r="V18" s="4"/>
      <c r="W18" s="69"/>
    </row>
    <row r="19" spans="1:23" x14ac:dyDescent="0.2">
      <c r="A19" s="2" t="s">
        <v>517</v>
      </c>
      <c r="B19" s="2"/>
      <c r="C19" s="4">
        <v>6000</v>
      </c>
      <c r="D19" s="71"/>
      <c r="E19" s="4"/>
      <c r="F19" s="4"/>
      <c r="G19" s="4">
        <v>6000</v>
      </c>
      <c r="H19" s="4">
        <v>0</v>
      </c>
      <c r="I19" s="4">
        <v>0</v>
      </c>
      <c r="J19" s="4">
        <v>0</v>
      </c>
      <c r="K19" s="4">
        <f>SUM(G19:J19)</f>
        <v>6000</v>
      </c>
      <c r="N19" s="2" t="s">
        <v>512</v>
      </c>
      <c r="P19" s="38">
        <v>1</v>
      </c>
      <c r="Q19" s="38">
        <v>2</v>
      </c>
      <c r="R19" s="38">
        <v>3</v>
      </c>
      <c r="S19" s="38">
        <v>4</v>
      </c>
    </row>
    <row r="20" spans="1:23" x14ac:dyDescent="0.2">
      <c r="A20" s="2" t="s">
        <v>518</v>
      </c>
      <c r="B20" s="2"/>
      <c r="C20" s="4">
        <v>3869</v>
      </c>
      <c r="D20" s="71"/>
      <c r="E20" s="4"/>
      <c r="F20" s="4"/>
      <c r="G20" s="4">
        <v>3869</v>
      </c>
      <c r="H20" s="4">
        <v>0</v>
      </c>
      <c r="I20" s="4">
        <v>0</v>
      </c>
      <c r="J20" s="4">
        <v>0</v>
      </c>
      <c r="K20" s="4">
        <f>SUM(G20:J20)</f>
        <v>3869</v>
      </c>
      <c r="N20" s="3" t="s">
        <v>476</v>
      </c>
      <c r="O20" s="4">
        <v>6000</v>
      </c>
      <c r="P20" s="4">
        <v>1500</v>
      </c>
      <c r="Q20" s="4">
        <v>1500</v>
      </c>
      <c r="R20" s="4">
        <v>1500</v>
      </c>
      <c r="S20" s="4">
        <v>1500</v>
      </c>
      <c r="T20" s="4">
        <f t="shared" ref="T20:T25" si="3">SUM(P20:S20)</f>
        <v>6000</v>
      </c>
      <c r="U20" s="4"/>
    </row>
    <row r="21" spans="1:23" x14ac:dyDescent="0.2">
      <c r="A21" s="2"/>
      <c r="B21" s="2"/>
      <c r="C21" s="5">
        <f>SUM(C19:C20)</f>
        <v>9869</v>
      </c>
      <c r="D21" s="72"/>
      <c r="E21" s="5"/>
      <c r="F21" s="5"/>
      <c r="G21" s="5">
        <f>SUM(G19:G20)</f>
        <v>9869</v>
      </c>
      <c r="H21" s="4">
        <v>0</v>
      </c>
      <c r="I21" s="4">
        <v>0</v>
      </c>
      <c r="J21" s="4">
        <v>0</v>
      </c>
      <c r="K21" s="5">
        <f>SUM(K19:K20)</f>
        <v>9869</v>
      </c>
      <c r="L21" s="4"/>
      <c r="N21" s="3" t="s">
        <v>477</v>
      </c>
      <c r="O21" s="4">
        <v>6000</v>
      </c>
      <c r="P21" s="68">
        <v>1500</v>
      </c>
      <c r="Q21" s="4">
        <v>1500</v>
      </c>
      <c r="R21" s="4">
        <v>1500</v>
      </c>
      <c r="S21" s="4">
        <v>1500</v>
      </c>
      <c r="T21" s="4">
        <f t="shared" si="3"/>
        <v>6000</v>
      </c>
      <c r="U21" s="4"/>
    </row>
    <row r="22" spans="1:23" x14ac:dyDescent="0.2">
      <c r="D22" s="71"/>
      <c r="K22" s="2"/>
      <c r="L22" s="4"/>
      <c r="N22" s="3" t="s">
        <v>478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f t="shared" si="3"/>
        <v>0</v>
      </c>
      <c r="U22" s="4"/>
    </row>
    <row r="23" spans="1:23" x14ac:dyDescent="0.2">
      <c r="A23" s="2" t="s">
        <v>484</v>
      </c>
      <c r="B23" s="2"/>
      <c r="D23" s="71"/>
      <c r="G23" s="2">
        <v>1</v>
      </c>
      <c r="H23" s="2">
        <v>2</v>
      </c>
      <c r="I23" s="2">
        <v>3</v>
      </c>
      <c r="J23" s="2">
        <v>4</v>
      </c>
      <c r="L23" s="4"/>
      <c r="N23" s="3" t="s">
        <v>479</v>
      </c>
      <c r="O23" s="4">
        <v>6000</v>
      </c>
      <c r="P23" s="4">
        <v>1500</v>
      </c>
      <c r="Q23" s="4">
        <v>1500</v>
      </c>
      <c r="R23" s="4">
        <v>1500</v>
      </c>
      <c r="S23" s="4">
        <v>1500</v>
      </c>
      <c r="T23" s="4">
        <f t="shared" si="3"/>
        <v>6000</v>
      </c>
      <c r="U23" s="4"/>
      <c r="V23" s="4"/>
    </row>
    <row r="24" spans="1:23" x14ac:dyDescent="0.2">
      <c r="A24" s="3" t="s">
        <v>476</v>
      </c>
      <c r="B24" s="3"/>
      <c r="C24" s="4">
        <v>33280</v>
      </c>
      <c r="D24" s="4"/>
      <c r="E24" s="4"/>
      <c r="F24" s="4"/>
      <c r="G24" s="4">
        <v>8320</v>
      </c>
      <c r="H24" s="4">
        <v>8320</v>
      </c>
      <c r="I24" s="4">
        <v>8320</v>
      </c>
      <c r="J24" s="4">
        <v>8320</v>
      </c>
      <c r="K24" s="4"/>
      <c r="L24" s="4"/>
      <c r="N24" s="3" t="s">
        <v>480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f t="shared" si="3"/>
        <v>0</v>
      </c>
      <c r="U24" s="4"/>
      <c r="V24" s="4"/>
    </row>
    <row r="25" spans="1:23" x14ac:dyDescent="0.2">
      <c r="A25" s="3" t="s">
        <v>477</v>
      </c>
      <c r="B25" s="3"/>
      <c r="C25" s="4">
        <v>29120</v>
      </c>
      <c r="D25" s="4"/>
      <c r="E25" s="4"/>
      <c r="F25" s="4"/>
      <c r="G25" s="4">
        <v>7280</v>
      </c>
      <c r="H25" s="4">
        <v>7280</v>
      </c>
      <c r="I25" s="4">
        <v>7280</v>
      </c>
      <c r="J25" s="4">
        <v>7280</v>
      </c>
      <c r="K25" s="5"/>
      <c r="L25" s="4"/>
      <c r="N25" s="3" t="s">
        <v>508</v>
      </c>
      <c r="O25" s="4">
        <v>6000</v>
      </c>
      <c r="P25" s="4">
        <v>1500</v>
      </c>
      <c r="Q25" s="4">
        <v>1500</v>
      </c>
      <c r="R25" s="4">
        <v>1500</v>
      </c>
      <c r="S25" s="4">
        <v>1500</v>
      </c>
      <c r="T25" s="4">
        <f t="shared" si="3"/>
        <v>6000</v>
      </c>
      <c r="U25" s="4"/>
      <c r="V25" s="4"/>
    </row>
    <row r="26" spans="1:23" x14ac:dyDescent="0.2">
      <c r="A26" s="3" t="s">
        <v>478</v>
      </c>
      <c r="B26" s="3"/>
      <c r="C26" s="4">
        <v>19344</v>
      </c>
      <c r="D26" s="4"/>
      <c r="E26" s="4"/>
      <c r="F26" s="4"/>
      <c r="G26" s="4">
        <v>9672</v>
      </c>
      <c r="H26" s="4">
        <v>4836</v>
      </c>
      <c r="I26" s="4">
        <v>0</v>
      </c>
      <c r="J26" s="4">
        <v>4836</v>
      </c>
      <c r="K26" s="5"/>
      <c r="L26" s="4"/>
      <c r="N26" s="2"/>
      <c r="O26" s="5">
        <f>SUM(O20:O25)</f>
        <v>24000</v>
      </c>
      <c r="P26" s="5">
        <f t="shared" ref="P26:S26" si="4">SUM(P20:P24)</f>
        <v>4500</v>
      </c>
      <c r="Q26" s="5">
        <f t="shared" si="4"/>
        <v>4500</v>
      </c>
      <c r="R26" s="5">
        <f t="shared" si="4"/>
        <v>4500</v>
      </c>
      <c r="S26" s="5">
        <f t="shared" si="4"/>
        <v>4500</v>
      </c>
      <c r="T26" s="5">
        <f>SUM(T20:T25)</f>
        <v>24000</v>
      </c>
      <c r="U26" s="4"/>
      <c r="V26" s="4"/>
    </row>
    <row r="27" spans="1:23" x14ac:dyDescent="0.2">
      <c r="A27" s="3" t="s">
        <v>479</v>
      </c>
      <c r="B27" s="3"/>
      <c r="C27" s="4">
        <v>35360</v>
      </c>
      <c r="D27" s="4"/>
      <c r="E27" s="4"/>
      <c r="F27" s="4"/>
      <c r="G27" s="4">
        <v>5304</v>
      </c>
      <c r="H27" s="4">
        <v>12376</v>
      </c>
      <c r="I27" s="4">
        <v>7072</v>
      </c>
      <c r="J27" s="4">
        <v>10608</v>
      </c>
      <c r="K27" s="4"/>
      <c r="O27" s="5"/>
      <c r="P27" s="12"/>
      <c r="Q27" s="4"/>
      <c r="R27" s="4"/>
      <c r="S27" s="4"/>
      <c r="T27" s="4"/>
      <c r="U27" s="4"/>
      <c r="V27" s="4"/>
    </row>
    <row r="28" spans="1:23" x14ac:dyDescent="0.2">
      <c r="A28" s="3" t="s">
        <v>480</v>
      </c>
      <c r="B28" s="3"/>
      <c r="C28" s="4">
        <v>31200</v>
      </c>
      <c r="D28" s="4"/>
      <c r="E28" s="4"/>
      <c r="F28" s="4"/>
      <c r="G28" s="4">
        <v>4680</v>
      </c>
      <c r="H28" s="4">
        <v>10920</v>
      </c>
      <c r="I28" s="4">
        <v>6240</v>
      </c>
      <c r="J28" s="4">
        <v>9360</v>
      </c>
      <c r="K28" s="4"/>
      <c r="N28" s="2" t="s">
        <v>490</v>
      </c>
      <c r="P28" s="38">
        <v>1</v>
      </c>
      <c r="Q28" s="38">
        <v>2</v>
      </c>
      <c r="R28" s="38">
        <v>3</v>
      </c>
      <c r="S28" s="38">
        <v>4</v>
      </c>
      <c r="V28" s="4"/>
    </row>
    <row r="29" spans="1:23" x14ac:dyDescent="0.2">
      <c r="A29" s="3" t="s">
        <v>509</v>
      </c>
      <c r="B29" s="3"/>
      <c r="C29" s="4">
        <v>3200</v>
      </c>
      <c r="D29" s="4"/>
      <c r="E29" s="4"/>
      <c r="F29" s="4"/>
      <c r="G29" s="4">
        <v>800</v>
      </c>
      <c r="H29" s="4">
        <v>800</v>
      </c>
      <c r="I29" s="4">
        <v>800</v>
      </c>
      <c r="J29" s="4">
        <v>800</v>
      </c>
      <c r="K29" s="4"/>
      <c r="L29" s="4"/>
      <c r="N29" s="3" t="s">
        <v>476</v>
      </c>
      <c r="O29" s="4">
        <v>300</v>
      </c>
      <c r="P29" s="4">
        <v>75</v>
      </c>
      <c r="Q29" s="4">
        <v>75</v>
      </c>
      <c r="R29" s="4">
        <v>75</v>
      </c>
      <c r="S29" s="4">
        <v>75</v>
      </c>
      <c r="T29" s="4">
        <f t="shared" ref="T29:T34" si="5">SUM(P29:S29)</f>
        <v>300</v>
      </c>
      <c r="U29" s="4"/>
      <c r="V29" s="4"/>
    </row>
    <row r="30" spans="1:23" x14ac:dyDescent="0.2">
      <c r="A30" s="3" t="s">
        <v>496</v>
      </c>
      <c r="B30" s="3"/>
      <c r="C30" s="4">
        <v>6000</v>
      </c>
      <c r="D30" s="4"/>
      <c r="E30" s="4"/>
      <c r="F30" s="4"/>
      <c r="G30" s="4">
        <v>6000</v>
      </c>
      <c r="H30" s="4">
        <v>0</v>
      </c>
      <c r="I30" s="4">
        <v>0</v>
      </c>
      <c r="J30" s="4">
        <v>0</v>
      </c>
      <c r="K30" s="4"/>
      <c r="L30" s="4"/>
      <c r="N30" s="3" t="s">
        <v>477</v>
      </c>
      <c r="O30" s="4">
        <v>300</v>
      </c>
      <c r="P30" s="4">
        <v>75</v>
      </c>
      <c r="Q30" s="4">
        <v>75</v>
      </c>
      <c r="R30" s="4">
        <v>75</v>
      </c>
      <c r="S30" s="4">
        <v>75</v>
      </c>
      <c r="T30" s="4">
        <f t="shared" si="5"/>
        <v>300</v>
      </c>
      <c r="U30" s="4"/>
      <c r="V30" s="4"/>
    </row>
    <row r="31" spans="1:23" x14ac:dyDescent="0.2">
      <c r="A31" s="3" t="s">
        <v>487</v>
      </c>
      <c r="B31" s="3"/>
      <c r="C31" s="4">
        <v>3869</v>
      </c>
      <c r="D31" s="4"/>
      <c r="E31" s="4"/>
      <c r="F31" s="4"/>
      <c r="G31" s="4">
        <v>3869</v>
      </c>
      <c r="H31" s="4">
        <v>0</v>
      </c>
      <c r="I31" s="4">
        <v>0</v>
      </c>
      <c r="J31" s="4">
        <v>0</v>
      </c>
      <c r="K31" s="4"/>
      <c r="L31" s="4"/>
      <c r="N31" s="3" t="s">
        <v>478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5"/>
        <v>0</v>
      </c>
      <c r="U31" s="4"/>
    </row>
    <row r="32" spans="1:23" x14ac:dyDescent="0.2">
      <c r="A32" s="3" t="s">
        <v>497</v>
      </c>
      <c r="B32" s="3"/>
      <c r="C32" s="4">
        <v>3000</v>
      </c>
      <c r="D32" s="4"/>
      <c r="E32" s="4"/>
      <c r="F32" s="4"/>
      <c r="G32" s="4">
        <v>3000</v>
      </c>
      <c r="H32" s="4">
        <v>0</v>
      </c>
      <c r="I32" s="4">
        <v>0</v>
      </c>
      <c r="J32" s="4">
        <v>0</v>
      </c>
      <c r="K32" s="4"/>
      <c r="L32" s="4"/>
      <c r="N32" s="3" t="s">
        <v>479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f t="shared" si="5"/>
        <v>0</v>
      </c>
      <c r="U32" s="4"/>
    </row>
    <row r="33" spans="1:24" x14ac:dyDescent="0.2">
      <c r="A33" s="2"/>
      <c r="B33" s="2"/>
      <c r="C33" s="5" t="s">
        <v>484</v>
      </c>
      <c r="D33" s="5"/>
      <c r="E33" s="5"/>
      <c r="F33" s="5"/>
      <c r="G33" s="5">
        <f>SUM(G24:G32)</f>
        <v>48925</v>
      </c>
      <c r="H33" s="5">
        <f>SUM(H24:H31)</f>
        <v>44532</v>
      </c>
      <c r="I33" s="5">
        <f>SUM(I24:I31)</f>
        <v>29712</v>
      </c>
      <c r="J33" s="5">
        <f>SUM(J24:J31)</f>
        <v>41204</v>
      </c>
      <c r="K33" s="5"/>
      <c r="L33" s="4"/>
      <c r="N33" s="3" t="s">
        <v>480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f t="shared" si="5"/>
        <v>0</v>
      </c>
      <c r="U33" s="4"/>
    </row>
    <row r="34" spans="1:24" x14ac:dyDescent="0.2">
      <c r="C34" s="5"/>
      <c r="D34" s="5"/>
      <c r="E34" s="5"/>
      <c r="F34" s="5"/>
      <c r="G34" s="5">
        <v>750</v>
      </c>
      <c r="H34" s="5">
        <v>750</v>
      </c>
      <c r="I34" s="5">
        <v>450</v>
      </c>
      <c r="J34" s="5">
        <v>650</v>
      </c>
      <c r="K34" s="5">
        <f>SUM(G34:J34)</f>
        <v>2600</v>
      </c>
      <c r="L34" s="4"/>
      <c r="N34" s="3" t="s">
        <v>508</v>
      </c>
      <c r="O34" s="12">
        <v>300</v>
      </c>
      <c r="P34" s="12">
        <v>75</v>
      </c>
      <c r="Q34" s="12">
        <v>75</v>
      </c>
      <c r="R34" s="12">
        <v>75</v>
      </c>
      <c r="S34" s="12">
        <v>75</v>
      </c>
      <c r="T34" s="12">
        <f t="shared" si="5"/>
        <v>300</v>
      </c>
      <c r="U34" s="12"/>
    </row>
    <row r="35" spans="1:24" x14ac:dyDescent="0.2">
      <c r="C35" s="4"/>
      <c r="D35" s="4"/>
      <c r="E35" s="4"/>
      <c r="F35" s="4"/>
      <c r="G35" s="4"/>
      <c r="H35" s="4"/>
      <c r="I35" s="4"/>
      <c r="J35" s="4"/>
      <c r="K35" s="4"/>
      <c r="L35" s="4"/>
      <c r="N35" s="2"/>
      <c r="O35" s="5">
        <f t="shared" ref="O35:T35" si="6">SUM(O29:O34)</f>
        <v>900</v>
      </c>
      <c r="P35" s="5">
        <f t="shared" si="6"/>
        <v>225</v>
      </c>
      <c r="Q35" s="5">
        <f t="shared" si="6"/>
        <v>225</v>
      </c>
      <c r="R35" s="5">
        <f t="shared" si="6"/>
        <v>225</v>
      </c>
      <c r="S35" s="5">
        <f t="shared" si="6"/>
        <v>225</v>
      </c>
      <c r="T35" s="5">
        <f t="shared" si="6"/>
        <v>900</v>
      </c>
      <c r="U35" s="5"/>
    </row>
    <row r="36" spans="1:24" x14ac:dyDescent="0.2">
      <c r="A36" s="2" t="s">
        <v>485</v>
      </c>
      <c r="B36" s="2"/>
      <c r="G36" s="2">
        <v>1</v>
      </c>
      <c r="H36" s="2">
        <v>2</v>
      </c>
      <c r="I36" s="2">
        <v>3</v>
      </c>
      <c r="J36" s="2">
        <v>4</v>
      </c>
      <c r="L36" s="4"/>
      <c r="N36" s="2"/>
      <c r="O36" s="2"/>
      <c r="P36" s="2"/>
      <c r="Q36" s="2"/>
      <c r="R36" s="2"/>
      <c r="S36" s="2"/>
      <c r="T36" s="2"/>
      <c r="U36" s="2"/>
    </row>
    <row r="37" spans="1:24" x14ac:dyDescent="0.2">
      <c r="A37" s="3" t="s">
        <v>476</v>
      </c>
      <c r="B37" s="3"/>
      <c r="C37" s="4">
        <v>33280</v>
      </c>
      <c r="D37" s="4"/>
      <c r="E37" s="4"/>
      <c r="F37" s="4"/>
      <c r="G37" s="4">
        <v>8320</v>
      </c>
      <c r="H37" s="4">
        <v>8320</v>
      </c>
      <c r="I37" s="4">
        <v>8320</v>
      </c>
      <c r="J37" s="4">
        <v>8320</v>
      </c>
      <c r="K37" s="4">
        <f t="shared" ref="K37:K45" si="7">SUM(G37:J37)</f>
        <v>33280</v>
      </c>
      <c r="L37" s="4"/>
    </row>
    <row r="38" spans="1:24" x14ac:dyDescent="0.2">
      <c r="A38" s="3" t="s">
        <v>477</v>
      </c>
      <c r="B38" s="3"/>
      <c r="C38" s="4">
        <v>29120</v>
      </c>
      <c r="D38" s="4"/>
      <c r="E38" s="4"/>
      <c r="F38" s="4"/>
      <c r="G38" s="4">
        <v>7280</v>
      </c>
      <c r="H38" s="4">
        <v>7280</v>
      </c>
      <c r="I38" s="4">
        <v>7280</v>
      </c>
      <c r="J38" s="4">
        <v>7280</v>
      </c>
      <c r="K38" s="4">
        <f t="shared" si="7"/>
        <v>29120</v>
      </c>
      <c r="L38" s="4"/>
      <c r="N38" s="2" t="s">
        <v>492</v>
      </c>
      <c r="P38" s="38">
        <v>1</v>
      </c>
      <c r="Q38" s="38">
        <v>2</v>
      </c>
      <c r="R38" s="38">
        <v>3</v>
      </c>
      <c r="S38" s="38">
        <v>4</v>
      </c>
      <c r="V38" s="2"/>
      <c r="W38" s="2"/>
      <c r="X38" s="2"/>
    </row>
    <row r="39" spans="1:24" x14ac:dyDescent="0.2">
      <c r="A39" s="3" t="s">
        <v>478</v>
      </c>
      <c r="B39" s="3"/>
      <c r="C39" s="4">
        <v>19344</v>
      </c>
      <c r="D39" s="4"/>
      <c r="E39" s="4"/>
      <c r="F39" s="4"/>
      <c r="G39" s="4">
        <v>9672</v>
      </c>
      <c r="H39" s="4">
        <v>4836</v>
      </c>
      <c r="I39" s="4">
        <v>0</v>
      </c>
      <c r="J39" s="4">
        <v>4836</v>
      </c>
      <c r="K39" s="4">
        <f t="shared" si="7"/>
        <v>19344</v>
      </c>
      <c r="L39" s="4"/>
      <c r="N39" s="3" t="s">
        <v>476</v>
      </c>
      <c r="O39" s="4">
        <v>80</v>
      </c>
      <c r="P39" s="4">
        <v>20</v>
      </c>
      <c r="Q39" s="4">
        <v>20</v>
      </c>
      <c r="R39" s="4">
        <v>20</v>
      </c>
      <c r="S39" s="4">
        <v>20</v>
      </c>
      <c r="T39" s="4">
        <f t="shared" ref="T39:T44" si="8">SUM(P39:S39)</f>
        <v>80</v>
      </c>
      <c r="U39" s="4"/>
      <c r="V39" s="2"/>
      <c r="W39" s="2"/>
      <c r="X39" s="2"/>
    </row>
    <row r="40" spans="1:24" x14ac:dyDescent="0.2">
      <c r="A40" s="3" t="s">
        <v>479</v>
      </c>
      <c r="B40" s="3"/>
      <c r="C40" s="4">
        <v>35360</v>
      </c>
      <c r="D40" s="4"/>
      <c r="E40" s="4"/>
      <c r="F40" s="4"/>
      <c r="G40" s="4">
        <v>5304</v>
      </c>
      <c r="H40" s="4">
        <v>12376</v>
      </c>
      <c r="I40" s="4">
        <v>7072</v>
      </c>
      <c r="J40" s="4">
        <v>10608</v>
      </c>
      <c r="K40" s="4">
        <f t="shared" si="7"/>
        <v>35360</v>
      </c>
      <c r="L40" s="4"/>
      <c r="N40" s="3" t="s">
        <v>477</v>
      </c>
      <c r="O40" s="4">
        <v>80</v>
      </c>
      <c r="P40" s="4">
        <v>20</v>
      </c>
      <c r="Q40" s="4">
        <v>20</v>
      </c>
      <c r="R40" s="4">
        <v>20</v>
      </c>
      <c r="S40" s="4">
        <v>20</v>
      </c>
      <c r="T40" s="4">
        <f t="shared" si="8"/>
        <v>80</v>
      </c>
      <c r="U40" s="4"/>
    </row>
    <row r="41" spans="1:24" x14ac:dyDescent="0.2">
      <c r="A41" s="3" t="s">
        <v>480</v>
      </c>
      <c r="B41" s="3"/>
      <c r="C41" s="4">
        <v>31200</v>
      </c>
      <c r="D41" s="4"/>
      <c r="E41" s="4"/>
      <c r="F41" s="4"/>
      <c r="G41" s="4">
        <v>4680</v>
      </c>
      <c r="H41" s="4">
        <v>10920</v>
      </c>
      <c r="I41" s="4">
        <v>6240</v>
      </c>
      <c r="J41" s="4">
        <v>9360</v>
      </c>
      <c r="K41" s="4">
        <f t="shared" si="7"/>
        <v>31200</v>
      </c>
      <c r="N41" s="3" t="s">
        <v>478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f t="shared" si="8"/>
        <v>0</v>
      </c>
      <c r="U41" s="4"/>
    </row>
    <row r="42" spans="1:24" x14ac:dyDescent="0.2">
      <c r="A42" s="3" t="s">
        <v>496</v>
      </c>
      <c r="B42" s="3"/>
      <c r="C42" s="4">
        <v>6000</v>
      </c>
      <c r="D42" s="4"/>
      <c r="E42" s="4"/>
      <c r="F42" s="4"/>
      <c r="G42" s="4">
        <v>6000</v>
      </c>
      <c r="H42" s="4">
        <v>0</v>
      </c>
      <c r="I42" s="4">
        <v>0</v>
      </c>
      <c r="J42" s="4">
        <v>0</v>
      </c>
      <c r="K42" s="4">
        <f t="shared" si="7"/>
        <v>6000</v>
      </c>
      <c r="L42" s="4"/>
      <c r="N42" s="3" t="s">
        <v>479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f t="shared" si="8"/>
        <v>0</v>
      </c>
      <c r="U42" s="4"/>
    </row>
    <row r="43" spans="1:24" x14ac:dyDescent="0.2">
      <c r="A43" s="3" t="s">
        <v>509</v>
      </c>
      <c r="B43" s="3"/>
      <c r="C43" s="4">
        <v>3200</v>
      </c>
      <c r="D43" s="4"/>
      <c r="E43" s="4"/>
      <c r="F43" s="4"/>
      <c r="G43" s="4">
        <v>800</v>
      </c>
      <c r="H43" s="4">
        <v>800</v>
      </c>
      <c r="I43" s="4">
        <v>800</v>
      </c>
      <c r="J43" s="4">
        <v>800</v>
      </c>
      <c r="K43" s="4">
        <f t="shared" si="7"/>
        <v>3200</v>
      </c>
      <c r="L43" s="4"/>
      <c r="N43" s="3" t="s">
        <v>480</v>
      </c>
      <c r="O43" s="4">
        <v>80</v>
      </c>
      <c r="P43" s="4">
        <v>20</v>
      </c>
      <c r="Q43" s="4">
        <v>20</v>
      </c>
      <c r="R43" s="4">
        <v>20</v>
      </c>
      <c r="S43" s="4">
        <v>20</v>
      </c>
      <c r="T43" s="4">
        <f t="shared" si="8"/>
        <v>80</v>
      </c>
      <c r="U43" s="4"/>
    </row>
    <row r="44" spans="1:24" x14ac:dyDescent="0.2">
      <c r="A44" s="3" t="s">
        <v>487</v>
      </c>
      <c r="B44" s="3"/>
      <c r="C44" s="4">
        <v>3869</v>
      </c>
      <c r="D44" s="4"/>
      <c r="E44" s="4"/>
      <c r="F44" s="4"/>
      <c r="G44" s="4">
        <v>3869</v>
      </c>
      <c r="H44" s="4">
        <v>0</v>
      </c>
      <c r="I44" s="4">
        <v>0</v>
      </c>
      <c r="J44" s="4">
        <v>0</v>
      </c>
      <c r="K44" s="4">
        <f t="shared" si="7"/>
        <v>3869</v>
      </c>
      <c r="L44" s="4"/>
      <c r="N44" s="3" t="s">
        <v>508</v>
      </c>
      <c r="O44" s="4">
        <v>80</v>
      </c>
      <c r="P44" s="4">
        <v>20</v>
      </c>
      <c r="Q44" s="4">
        <v>20</v>
      </c>
      <c r="R44" s="4">
        <v>20</v>
      </c>
      <c r="S44" s="4">
        <v>20</v>
      </c>
      <c r="T44" s="12">
        <f t="shared" si="8"/>
        <v>80</v>
      </c>
      <c r="U44" s="4"/>
    </row>
    <row r="45" spans="1:24" x14ac:dyDescent="0.2">
      <c r="A45" s="3" t="s">
        <v>497</v>
      </c>
      <c r="B45" s="3"/>
      <c r="C45" s="4">
        <v>3000</v>
      </c>
      <c r="D45" s="4"/>
      <c r="E45" s="4"/>
      <c r="F45" s="4"/>
      <c r="G45" s="4">
        <v>3000</v>
      </c>
      <c r="H45" s="4">
        <v>0</v>
      </c>
      <c r="I45" s="4">
        <v>0</v>
      </c>
      <c r="J45" s="4">
        <v>0</v>
      </c>
      <c r="K45" s="4">
        <f t="shared" si="7"/>
        <v>3000</v>
      </c>
      <c r="L45" s="4"/>
      <c r="N45" s="2"/>
      <c r="O45" s="5">
        <f t="shared" ref="O45:T45" si="9">SUM(O39:O44)</f>
        <v>320</v>
      </c>
      <c r="P45" s="5">
        <f t="shared" si="9"/>
        <v>80</v>
      </c>
      <c r="Q45" s="5">
        <f t="shared" si="9"/>
        <v>80</v>
      </c>
      <c r="R45" s="5">
        <f t="shared" si="9"/>
        <v>80</v>
      </c>
      <c r="S45" s="5">
        <f t="shared" si="9"/>
        <v>80</v>
      </c>
      <c r="T45" s="5">
        <f t="shared" si="9"/>
        <v>320</v>
      </c>
      <c r="U45" s="5"/>
    </row>
    <row r="46" spans="1:24" x14ac:dyDescent="0.2">
      <c r="C46" s="5" t="s">
        <v>485</v>
      </c>
      <c r="D46" s="5"/>
      <c r="E46" s="5"/>
      <c r="F46" s="5"/>
      <c r="G46" s="5">
        <f>SUM(G37:G45)</f>
        <v>48925</v>
      </c>
      <c r="H46" s="5">
        <f>SUM(H37:H44)</f>
        <v>44532</v>
      </c>
      <c r="I46" s="5">
        <f>SUM(I37:I44)</f>
        <v>29712</v>
      </c>
      <c r="J46" s="5">
        <f>SUM(J37:J44)</f>
        <v>41204</v>
      </c>
      <c r="K46" s="4"/>
      <c r="L46" s="4"/>
      <c r="O46" s="4"/>
      <c r="P46" s="4"/>
      <c r="Q46" s="4"/>
      <c r="R46" s="4"/>
      <c r="S46" s="4"/>
      <c r="T46" s="4"/>
      <c r="U46" s="4"/>
    </row>
    <row r="47" spans="1:24" x14ac:dyDescent="0.2">
      <c r="A47" s="2"/>
      <c r="B47" s="2"/>
      <c r="C47" s="5"/>
      <c r="D47" s="5"/>
      <c r="E47" s="5"/>
      <c r="F47" s="5"/>
      <c r="G47" s="5">
        <v>3035</v>
      </c>
      <c r="H47" s="5">
        <v>2800</v>
      </c>
      <c r="I47" s="5">
        <v>1900</v>
      </c>
      <c r="J47" s="5">
        <v>2700</v>
      </c>
      <c r="K47" s="5">
        <f>SUM(G47:J47)</f>
        <v>10435</v>
      </c>
      <c r="L47" s="4"/>
      <c r="N47" s="2" t="s">
        <v>481</v>
      </c>
      <c r="P47" s="2" t="s">
        <v>482</v>
      </c>
      <c r="Q47" s="2"/>
      <c r="R47" s="2"/>
      <c r="S47" s="2"/>
      <c r="U47" s="4"/>
    </row>
    <row r="48" spans="1:24" x14ac:dyDescent="0.2">
      <c r="C48" s="4"/>
      <c r="D48" s="4"/>
      <c r="E48" s="4"/>
      <c r="F48" s="4"/>
      <c r="G48" s="4"/>
      <c r="H48" s="4"/>
      <c r="I48" s="4"/>
      <c r="J48" s="4"/>
      <c r="K48" s="4"/>
      <c r="L48" s="4"/>
      <c r="O48" s="2" t="s">
        <v>483</v>
      </c>
      <c r="P48" s="38">
        <v>1</v>
      </c>
      <c r="Q48" s="38">
        <v>2</v>
      </c>
      <c r="R48" s="38">
        <v>3</v>
      </c>
      <c r="S48" s="38">
        <v>4</v>
      </c>
      <c r="U48" s="4"/>
    </row>
    <row r="49" spans="3:21" x14ac:dyDescent="0.2">
      <c r="L49" s="4"/>
      <c r="N49" s="3" t="s">
        <v>476</v>
      </c>
      <c r="O49" s="4">
        <v>33280</v>
      </c>
      <c r="P49" s="4">
        <v>8320</v>
      </c>
      <c r="Q49" s="4">
        <v>8320</v>
      </c>
      <c r="R49" s="4">
        <v>8320</v>
      </c>
      <c r="S49" s="4">
        <v>8320</v>
      </c>
      <c r="U49" s="4"/>
    </row>
    <row r="50" spans="3:21" x14ac:dyDescent="0.2">
      <c r="L50" s="4"/>
      <c r="N50" s="3" t="s">
        <v>477</v>
      </c>
      <c r="O50" s="4">
        <v>29120</v>
      </c>
      <c r="P50" s="4">
        <v>7280</v>
      </c>
      <c r="Q50" s="4">
        <v>7280</v>
      </c>
      <c r="R50" s="4">
        <v>7280</v>
      </c>
      <c r="S50" s="4">
        <v>7280</v>
      </c>
      <c r="U50" s="4"/>
    </row>
    <row r="51" spans="3:21" x14ac:dyDescent="0.2">
      <c r="L51" s="4"/>
      <c r="N51" s="3" t="s">
        <v>478</v>
      </c>
      <c r="O51" s="4">
        <v>19344</v>
      </c>
      <c r="P51" s="4">
        <v>9672</v>
      </c>
      <c r="Q51" s="4">
        <v>4836</v>
      </c>
      <c r="R51" s="4">
        <v>0</v>
      </c>
      <c r="S51" s="4">
        <v>4836</v>
      </c>
    </row>
    <row r="52" spans="3:21" x14ac:dyDescent="0.2">
      <c r="L52" s="4"/>
      <c r="N52" s="3" t="s">
        <v>479</v>
      </c>
      <c r="O52" s="4">
        <v>35360</v>
      </c>
      <c r="P52" s="4">
        <v>5304</v>
      </c>
      <c r="Q52" s="4">
        <v>12376</v>
      </c>
      <c r="R52" s="4">
        <v>7072</v>
      </c>
      <c r="S52" s="4">
        <v>10608</v>
      </c>
    </row>
    <row r="53" spans="3:21" x14ac:dyDescent="0.2">
      <c r="L53" s="4"/>
      <c r="N53" s="3" t="s">
        <v>480</v>
      </c>
      <c r="O53" s="4">
        <v>31200</v>
      </c>
      <c r="P53" s="4">
        <v>4680</v>
      </c>
      <c r="Q53" s="4">
        <v>10920</v>
      </c>
      <c r="R53" s="4">
        <v>6240</v>
      </c>
      <c r="S53" s="4">
        <v>9360</v>
      </c>
      <c r="T53" s="2"/>
    </row>
    <row r="54" spans="3:21" x14ac:dyDescent="0.2">
      <c r="N54" s="3"/>
      <c r="O54" s="2" t="s">
        <v>483</v>
      </c>
      <c r="P54" s="5">
        <f>SUM(P49:P53)</f>
        <v>35256</v>
      </c>
      <c r="Q54" s="5">
        <f>SUM(Q49:Q53)</f>
        <v>43732</v>
      </c>
      <c r="R54" s="5">
        <f>SUM(R49:R53)</f>
        <v>28912</v>
      </c>
      <c r="S54" s="5">
        <f>SUM(S49:S53)</f>
        <v>40404</v>
      </c>
      <c r="T54" s="5">
        <f>SUM(P54:S54)</f>
        <v>148304</v>
      </c>
    </row>
    <row r="55" spans="3:21" x14ac:dyDescent="0.2">
      <c r="O55" s="5"/>
      <c r="P55" s="5">
        <v>850</v>
      </c>
      <c r="Q55" s="5">
        <v>1400</v>
      </c>
      <c r="R55" s="5">
        <v>900</v>
      </c>
      <c r="S55" s="5">
        <v>1300</v>
      </c>
      <c r="T55" s="5">
        <f>SUM(P55:S55)</f>
        <v>4450</v>
      </c>
    </row>
    <row r="56" spans="3:21" x14ac:dyDescent="0.2">
      <c r="P56" s="41"/>
      <c r="Q56" s="41"/>
      <c r="R56" s="41"/>
      <c r="S56" s="41"/>
      <c r="T56" s="41"/>
    </row>
    <row r="61" spans="3:21" x14ac:dyDescent="0.2">
      <c r="L61" s="4"/>
    </row>
    <row r="62" spans="3:21" x14ac:dyDescent="0.2">
      <c r="L62" s="4"/>
    </row>
    <row r="63" spans="3:21" x14ac:dyDescent="0.2"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3:21" x14ac:dyDescent="0.2">
      <c r="M64" s="2"/>
      <c r="N64" s="2"/>
    </row>
    <row r="66" spans="1:11" x14ac:dyDescent="0.2">
      <c r="A66" s="3"/>
      <c r="B66" s="3"/>
    </row>
    <row r="67" spans="1:11" x14ac:dyDescent="0.2">
      <c r="A67" s="3"/>
      <c r="B67" s="3"/>
    </row>
    <row r="68" spans="1:1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">
      <c r="A69" s="3"/>
      <c r="B69" s="3"/>
    </row>
    <row r="71" spans="1:11" x14ac:dyDescent="0.2">
      <c r="A71" s="3"/>
      <c r="B71" s="3"/>
    </row>
    <row r="73" spans="1:1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94" spans="1:2" x14ac:dyDescent="0.2">
      <c r="A94" s="3"/>
      <c r="B94" s="3"/>
    </row>
    <row r="95" spans="1:2" x14ac:dyDescent="0.2">
      <c r="A95" s="3"/>
      <c r="B95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activeCell="B75" sqref="B75:H75"/>
    </sheetView>
  </sheetViews>
  <sheetFormatPr defaultRowHeight="12.75" x14ac:dyDescent="0.2"/>
  <cols>
    <col min="1" max="1" width="0.140625" customWidth="1"/>
    <col min="2" max="2" width="27.7109375" customWidth="1"/>
    <col min="3" max="3" width="4.7109375" customWidth="1"/>
    <col min="4" max="4" width="12.7109375" customWidth="1"/>
    <col min="5" max="5" width="5.7109375" customWidth="1"/>
    <col min="6" max="6" width="12.7109375" customWidth="1"/>
    <col min="7" max="7" width="5.7109375" customWidth="1"/>
    <col min="8" max="8" width="12.7109375" customWidth="1"/>
  </cols>
  <sheetData>
    <row r="1" spans="1:8" x14ac:dyDescent="0.2">
      <c r="A1" s="1" t="s">
        <v>178</v>
      </c>
      <c r="B1" s="1" t="s">
        <v>3</v>
      </c>
      <c r="C1" s="1"/>
      <c r="D1" s="1" t="s">
        <v>1</v>
      </c>
      <c r="E1" s="1"/>
      <c r="F1" s="1" t="s">
        <v>2</v>
      </c>
      <c r="G1" s="1"/>
      <c r="H1" s="1" t="s">
        <v>36</v>
      </c>
    </row>
    <row r="2" spans="1:8" x14ac:dyDescent="0.2">
      <c r="B2" s="2" t="s">
        <v>39</v>
      </c>
      <c r="C2" s="2"/>
      <c r="D2" s="1">
        <v>2009</v>
      </c>
      <c r="E2" s="1"/>
      <c r="F2" s="1">
        <v>2010</v>
      </c>
      <c r="G2" s="1"/>
      <c r="H2" s="1">
        <v>2011</v>
      </c>
    </row>
    <row r="3" spans="1:8" x14ac:dyDescent="0.2">
      <c r="B3" s="2" t="s">
        <v>179</v>
      </c>
      <c r="C3" s="2"/>
    </row>
    <row r="4" spans="1:8" x14ac:dyDescent="0.2">
      <c r="A4" t="s">
        <v>280</v>
      </c>
      <c r="B4" t="s">
        <v>281</v>
      </c>
      <c r="D4" s="4">
        <v>221556</v>
      </c>
      <c r="E4" s="4"/>
      <c r="F4" s="4">
        <v>171250</v>
      </c>
      <c r="G4" s="4"/>
      <c r="H4" s="4">
        <v>175000</v>
      </c>
    </row>
    <row r="5" spans="1:8" x14ac:dyDescent="0.2">
      <c r="A5" t="s">
        <v>282</v>
      </c>
      <c r="B5" t="s">
        <v>283</v>
      </c>
      <c r="D5" s="4">
        <v>8929</v>
      </c>
      <c r="E5" s="4"/>
      <c r="F5" s="4">
        <v>6250</v>
      </c>
      <c r="G5" s="4"/>
      <c r="H5" s="4">
        <v>6300</v>
      </c>
    </row>
    <row r="6" spans="1:8" x14ac:dyDescent="0.2">
      <c r="A6" t="s">
        <v>284</v>
      </c>
      <c r="B6" t="s">
        <v>200</v>
      </c>
      <c r="D6" s="4">
        <v>1130</v>
      </c>
      <c r="E6" s="4"/>
      <c r="F6" s="4">
        <v>750</v>
      </c>
      <c r="G6" s="4"/>
      <c r="H6" s="4">
        <v>200</v>
      </c>
    </row>
    <row r="7" spans="1:8" x14ac:dyDescent="0.2">
      <c r="A7" t="s">
        <v>285</v>
      </c>
      <c r="B7" t="s">
        <v>286</v>
      </c>
      <c r="D7" s="4">
        <v>4933</v>
      </c>
      <c r="E7" s="4"/>
      <c r="F7" s="4">
        <v>3500</v>
      </c>
      <c r="G7" s="4"/>
      <c r="H7" s="4">
        <v>3000</v>
      </c>
    </row>
    <row r="8" spans="1:8" x14ac:dyDescent="0.2">
      <c r="B8" t="s">
        <v>192</v>
      </c>
      <c r="D8" s="5">
        <f>SUM(D4:D7)</f>
        <v>236548</v>
      </c>
      <c r="E8" s="5"/>
      <c r="F8" s="5">
        <f>SUM(F4:F7)</f>
        <v>181750</v>
      </c>
      <c r="G8" s="5"/>
      <c r="H8" s="5">
        <f>SUM(H4:H7)</f>
        <v>184500</v>
      </c>
    </row>
    <row r="9" spans="1:8" x14ac:dyDescent="0.2">
      <c r="B9" s="2" t="s">
        <v>184</v>
      </c>
      <c r="C9" s="2"/>
      <c r="D9" s="4"/>
      <c r="E9" s="4"/>
      <c r="F9" s="4"/>
      <c r="G9" s="4"/>
      <c r="H9" s="4"/>
    </row>
    <row r="10" spans="1:8" x14ac:dyDescent="0.2">
      <c r="A10" t="s">
        <v>287</v>
      </c>
      <c r="B10" t="s">
        <v>69</v>
      </c>
      <c r="D10" s="5">
        <v>0</v>
      </c>
      <c r="E10" s="5"/>
      <c r="F10" s="4">
        <v>0</v>
      </c>
      <c r="G10" s="4"/>
      <c r="H10" s="4">
        <v>0</v>
      </c>
    </row>
    <row r="11" spans="1:8" x14ac:dyDescent="0.2">
      <c r="B11" s="2" t="s">
        <v>167</v>
      </c>
      <c r="C11" s="2"/>
      <c r="D11" s="4"/>
      <c r="E11" s="4"/>
      <c r="F11" s="4"/>
      <c r="G11" s="4"/>
      <c r="H11" s="4"/>
    </row>
    <row r="12" spans="1:8" x14ac:dyDescent="0.2">
      <c r="A12" t="s">
        <v>396</v>
      </c>
      <c r="B12" s="3" t="s">
        <v>207</v>
      </c>
      <c r="C12" s="3"/>
      <c r="D12" s="4" t="s">
        <v>0</v>
      </c>
      <c r="E12" s="4"/>
      <c r="F12" s="4">
        <v>205</v>
      </c>
      <c r="G12" s="4"/>
      <c r="H12" s="4" t="s">
        <v>0</v>
      </c>
    </row>
    <row r="13" spans="1:8" x14ac:dyDescent="0.2">
      <c r="A13" t="s">
        <v>397</v>
      </c>
      <c r="B13" t="s">
        <v>288</v>
      </c>
      <c r="D13" s="4">
        <v>1098</v>
      </c>
      <c r="E13" s="4"/>
      <c r="F13" s="4">
        <v>550</v>
      </c>
      <c r="G13" s="4"/>
      <c r="H13" s="4">
        <v>550</v>
      </c>
    </row>
    <row r="14" spans="1:8" x14ac:dyDescent="0.2">
      <c r="A14" t="s">
        <v>289</v>
      </c>
      <c r="B14" s="3" t="s">
        <v>290</v>
      </c>
      <c r="C14" s="3"/>
      <c r="D14" s="4" t="s">
        <v>0</v>
      </c>
      <c r="E14" s="4"/>
      <c r="F14" s="4">
        <v>0</v>
      </c>
      <c r="G14" s="4"/>
      <c r="H14" s="4"/>
    </row>
    <row r="15" spans="1:8" x14ac:dyDescent="0.2">
      <c r="B15" t="s">
        <v>192</v>
      </c>
      <c r="D15" s="5">
        <f>SUM(D13:D14)</f>
        <v>1098</v>
      </c>
      <c r="E15" s="5"/>
      <c r="F15" s="5">
        <f>SUM(F12:F14)</f>
        <v>755</v>
      </c>
      <c r="G15" s="5"/>
      <c r="H15" s="5">
        <f>SUM(H10:H14)</f>
        <v>550</v>
      </c>
    </row>
    <row r="16" spans="1:8" x14ac:dyDescent="0.2">
      <c r="B16" s="2" t="s">
        <v>425</v>
      </c>
      <c r="D16" s="5"/>
      <c r="E16" s="5"/>
      <c r="F16" s="5">
        <v>22433</v>
      </c>
      <c r="G16" s="5"/>
      <c r="H16" s="5">
        <v>12701</v>
      </c>
    </row>
    <row r="17" spans="1:8" x14ac:dyDescent="0.2">
      <c r="B17" s="2" t="s">
        <v>35</v>
      </c>
      <c r="C17" s="2"/>
      <c r="D17" s="5">
        <f>SUM(D8,D10,D15)</f>
        <v>237646</v>
      </c>
      <c r="E17" s="5"/>
      <c r="F17" s="5">
        <f>SUM(F8,F10,F15,F16)</f>
        <v>204938</v>
      </c>
      <c r="G17" s="5"/>
      <c r="H17" s="5">
        <f>SUM(H8,H10,H15,H16)</f>
        <v>197751</v>
      </c>
    </row>
    <row r="18" spans="1:8" x14ac:dyDescent="0.2">
      <c r="D18" s="4"/>
      <c r="E18" s="4"/>
      <c r="F18" s="4"/>
      <c r="G18" s="4"/>
      <c r="H18" s="4"/>
    </row>
    <row r="19" spans="1:8" x14ac:dyDescent="0.2">
      <c r="B19" s="2" t="s">
        <v>38</v>
      </c>
      <c r="C19" s="2"/>
      <c r="D19" s="4"/>
      <c r="E19" s="4"/>
      <c r="F19" s="4"/>
      <c r="G19" s="4"/>
      <c r="H19" s="4"/>
    </row>
    <row r="20" spans="1:8" x14ac:dyDescent="0.2">
      <c r="B20" s="2" t="s">
        <v>291</v>
      </c>
      <c r="C20" s="2"/>
      <c r="D20" s="4"/>
      <c r="E20" s="4"/>
      <c r="F20" s="4"/>
      <c r="G20" s="4"/>
      <c r="H20" s="4"/>
    </row>
    <row r="21" spans="1:8" x14ac:dyDescent="0.2">
      <c r="A21" t="s">
        <v>292</v>
      </c>
      <c r="B21" s="3" t="s">
        <v>293</v>
      </c>
      <c r="C21" s="3"/>
      <c r="D21" s="4">
        <v>128757</v>
      </c>
      <c r="E21" s="4"/>
      <c r="F21" s="4">
        <v>103545</v>
      </c>
      <c r="G21" s="4"/>
      <c r="H21" s="4">
        <v>106000</v>
      </c>
    </row>
    <row r="22" spans="1:8" x14ac:dyDescent="0.2">
      <c r="A22" t="s">
        <v>294</v>
      </c>
      <c r="B22" s="3" t="s">
        <v>77</v>
      </c>
      <c r="C22" s="3"/>
      <c r="D22" s="4">
        <v>7063</v>
      </c>
      <c r="E22" s="4"/>
      <c r="F22" s="4">
        <v>2010</v>
      </c>
      <c r="G22" s="4"/>
      <c r="H22" s="4">
        <v>2000</v>
      </c>
    </row>
    <row r="23" spans="1:8" x14ac:dyDescent="0.2">
      <c r="A23" t="s">
        <v>326</v>
      </c>
      <c r="B23" s="3" t="s">
        <v>296</v>
      </c>
      <c r="C23" s="3"/>
      <c r="D23" s="4">
        <v>4562</v>
      </c>
      <c r="E23" s="4"/>
      <c r="F23" s="4">
        <v>3675</v>
      </c>
      <c r="G23" s="4"/>
      <c r="H23" s="4">
        <v>3700</v>
      </c>
    </row>
    <row r="24" spans="1:8" x14ac:dyDescent="0.2">
      <c r="A24" t="s">
        <v>325</v>
      </c>
      <c r="B24" s="3" t="s">
        <v>297</v>
      </c>
      <c r="C24" s="3"/>
      <c r="D24" s="4">
        <v>3209</v>
      </c>
      <c r="E24" s="4"/>
      <c r="F24" s="4">
        <v>3800</v>
      </c>
      <c r="G24" s="4"/>
      <c r="H24" s="4">
        <v>3900</v>
      </c>
    </row>
    <row r="25" spans="1:8" x14ac:dyDescent="0.2">
      <c r="A25" t="s">
        <v>295</v>
      </c>
      <c r="B25" s="3" t="s">
        <v>214</v>
      </c>
      <c r="C25" s="3"/>
      <c r="D25" s="4">
        <v>1091</v>
      </c>
      <c r="E25" s="4"/>
      <c r="F25" s="4">
        <v>125</v>
      </c>
      <c r="G25" s="4"/>
      <c r="H25" s="4">
        <v>500</v>
      </c>
    </row>
    <row r="26" spans="1:8" x14ac:dyDescent="0.2">
      <c r="A26" t="s">
        <v>400</v>
      </c>
      <c r="B26" s="3" t="s">
        <v>299</v>
      </c>
      <c r="C26" s="3"/>
      <c r="D26" s="4">
        <v>200</v>
      </c>
      <c r="E26" s="4"/>
      <c r="F26" s="4">
        <v>675</v>
      </c>
      <c r="G26" s="4"/>
      <c r="H26" s="4">
        <v>500</v>
      </c>
    </row>
    <row r="27" spans="1:8" x14ac:dyDescent="0.2">
      <c r="A27" t="s">
        <v>401</v>
      </c>
      <c r="B27" s="3" t="s">
        <v>300</v>
      </c>
      <c r="C27" s="3"/>
      <c r="D27" s="4">
        <v>2352</v>
      </c>
      <c r="E27" s="4"/>
      <c r="F27" s="4">
        <v>1225</v>
      </c>
      <c r="G27" s="4"/>
      <c r="H27" s="4">
        <v>1000</v>
      </c>
    </row>
    <row r="28" spans="1:8" x14ac:dyDescent="0.2">
      <c r="A28" t="s">
        <v>402</v>
      </c>
      <c r="B28" s="3" t="s">
        <v>403</v>
      </c>
      <c r="C28" s="3"/>
      <c r="D28" s="4">
        <v>3005</v>
      </c>
      <c r="E28" s="4"/>
      <c r="F28" s="4">
        <v>6800</v>
      </c>
      <c r="G28" s="4"/>
      <c r="H28" s="4">
        <v>3000</v>
      </c>
    </row>
    <row r="29" spans="1:8" x14ac:dyDescent="0.2">
      <c r="A29" t="s">
        <v>323</v>
      </c>
      <c r="B29" s="3" t="s">
        <v>267</v>
      </c>
      <c r="C29" s="3"/>
      <c r="D29" s="4">
        <v>-6338</v>
      </c>
      <c r="E29" s="4"/>
      <c r="F29" s="4">
        <v>1950</v>
      </c>
      <c r="G29" s="4"/>
      <c r="H29" s="4">
        <v>3000</v>
      </c>
    </row>
    <row r="30" spans="1:8" x14ac:dyDescent="0.2">
      <c r="B30" s="2" t="s">
        <v>7</v>
      </c>
      <c r="C30" s="2"/>
      <c r="D30" s="5">
        <f>SUM(D21:D29)</f>
        <v>143901</v>
      </c>
      <c r="E30" s="5"/>
      <c r="F30" s="5">
        <f>SUM(F21:F29)</f>
        <v>123805</v>
      </c>
      <c r="G30" s="5"/>
      <c r="H30" s="5">
        <f>SUM(H21:H29)</f>
        <v>123600</v>
      </c>
    </row>
    <row r="31" spans="1:8" x14ac:dyDescent="0.2">
      <c r="B31" s="2" t="s">
        <v>99</v>
      </c>
      <c r="C31" s="2"/>
      <c r="D31" s="4"/>
      <c r="E31" s="4"/>
      <c r="F31" s="4"/>
      <c r="G31" s="4"/>
      <c r="H31" s="4"/>
    </row>
    <row r="32" spans="1:8" x14ac:dyDescent="0.2">
      <c r="A32" t="s">
        <v>301</v>
      </c>
      <c r="B32" s="3" t="s">
        <v>101</v>
      </c>
      <c r="C32" s="3"/>
      <c r="D32" s="4">
        <v>0</v>
      </c>
      <c r="E32" s="4"/>
      <c r="F32" s="4">
        <v>0</v>
      </c>
      <c r="G32" s="4"/>
      <c r="H32" s="4">
        <v>0</v>
      </c>
    </row>
    <row r="33" spans="1:8" x14ac:dyDescent="0.2">
      <c r="A33" t="s">
        <v>298</v>
      </c>
      <c r="B33" s="3" t="s">
        <v>103</v>
      </c>
      <c r="C33" s="3"/>
      <c r="D33" s="4">
        <v>3950</v>
      </c>
      <c r="E33" s="4"/>
      <c r="F33" s="4">
        <v>1975</v>
      </c>
      <c r="G33" s="4"/>
      <c r="H33" s="4">
        <v>2000</v>
      </c>
    </row>
    <row r="34" spans="1:8" x14ac:dyDescent="0.2">
      <c r="A34" t="s">
        <v>398</v>
      </c>
      <c r="B34" s="3" t="s">
        <v>105</v>
      </c>
      <c r="C34" s="3"/>
      <c r="D34" s="4">
        <v>250</v>
      </c>
      <c r="E34" s="4"/>
      <c r="F34" s="4">
        <v>188</v>
      </c>
      <c r="G34" s="4"/>
      <c r="H34" s="4">
        <v>250</v>
      </c>
    </row>
    <row r="35" spans="1:8" x14ac:dyDescent="0.2">
      <c r="A35" t="s">
        <v>302</v>
      </c>
      <c r="B35" s="3" t="s">
        <v>303</v>
      </c>
      <c r="C35" s="3"/>
      <c r="D35" s="4">
        <v>3224</v>
      </c>
      <c r="E35" s="4"/>
      <c r="F35" s="4">
        <v>2762</v>
      </c>
      <c r="G35" s="4"/>
      <c r="H35" s="4">
        <v>2700</v>
      </c>
    </row>
    <row r="36" spans="1:8" x14ac:dyDescent="0.2">
      <c r="A36" t="s">
        <v>304</v>
      </c>
      <c r="B36" s="3" t="s">
        <v>305</v>
      </c>
      <c r="C36" s="3"/>
      <c r="D36" s="4">
        <v>879</v>
      </c>
      <c r="E36" s="4"/>
      <c r="F36" s="4">
        <v>1301</v>
      </c>
      <c r="G36" s="4"/>
      <c r="H36" s="4">
        <v>1200</v>
      </c>
    </row>
    <row r="37" spans="1:8" x14ac:dyDescent="0.2">
      <c r="A37" t="s">
        <v>306</v>
      </c>
      <c r="B37" s="3" t="s">
        <v>111</v>
      </c>
      <c r="C37" s="3"/>
      <c r="D37" s="4">
        <v>120</v>
      </c>
      <c r="E37" s="4"/>
      <c r="F37" s="4">
        <v>415</v>
      </c>
      <c r="G37" s="4"/>
      <c r="H37" s="4">
        <v>250</v>
      </c>
    </row>
    <row r="38" spans="1:8" x14ac:dyDescent="0.2">
      <c r="A38" t="s">
        <v>307</v>
      </c>
      <c r="B38" s="3" t="s">
        <v>234</v>
      </c>
      <c r="C38" s="3"/>
      <c r="D38" s="4">
        <v>3362</v>
      </c>
      <c r="E38" s="4"/>
      <c r="F38" s="4">
        <v>2346</v>
      </c>
      <c r="G38" s="4"/>
      <c r="H38" s="4">
        <v>2000</v>
      </c>
    </row>
    <row r="39" spans="1:8" x14ac:dyDescent="0.2">
      <c r="A39" t="s">
        <v>308</v>
      </c>
      <c r="B39" s="3" t="s">
        <v>114</v>
      </c>
      <c r="C39" s="3"/>
      <c r="D39" s="4">
        <v>47</v>
      </c>
      <c r="E39" s="4"/>
      <c r="F39" s="4">
        <v>58</v>
      </c>
      <c r="G39" s="4"/>
      <c r="H39" s="4">
        <v>75</v>
      </c>
    </row>
    <row r="40" spans="1:8" x14ac:dyDescent="0.2">
      <c r="A40" t="s">
        <v>309</v>
      </c>
      <c r="B40" s="3" t="s">
        <v>116</v>
      </c>
      <c r="C40" s="3"/>
      <c r="D40" s="4">
        <v>1053</v>
      </c>
      <c r="E40" s="4"/>
      <c r="F40" s="4">
        <v>770</v>
      </c>
      <c r="G40" s="4"/>
      <c r="H40" s="4">
        <v>775</v>
      </c>
    </row>
    <row r="41" spans="1:8" x14ac:dyDescent="0.2">
      <c r="B41" s="2" t="s">
        <v>7</v>
      </c>
      <c r="C41" s="2"/>
      <c r="D41" s="5">
        <f>SUM(D32:D40)</f>
        <v>12885</v>
      </c>
      <c r="E41" s="5"/>
      <c r="F41" s="5">
        <f>SUM(F32:F40)</f>
        <v>9815</v>
      </c>
      <c r="G41" s="5"/>
      <c r="H41" s="5">
        <f>SUM(H32:H40)</f>
        <v>9250</v>
      </c>
    </row>
    <row r="42" spans="1:8" x14ac:dyDescent="0.2">
      <c r="B42" s="2" t="s">
        <v>118</v>
      </c>
      <c r="C42" s="2"/>
      <c r="D42" s="4"/>
      <c r="E42" s="4"/>
      <c r="F42" s="4"/>
      <c r="G42" s="4"/>
      <c r="H42" s="4"/>
    </row>
    <row r="43" spans="1:8" x14ac:dyDescent="0.2">
      <c r="A43" t="s">
        <v>310</v>
      </c>
      <c r="B43" s="3" t="s">
        <v>119</v>
      </c>
      <c r="C43" s="3"/>
      <c r="D43" s="4">
        <v>43838</v>
      </c>
      <c r="E43" s="4"/>
      <c r="F43" s="4">
        <v>60625</v>
      </c>
      <c r="G43" s="4"/>
      <c r="H43" s="4">
        <v>51800</v>
      </c>
    </row>
    <row r="44" spans="1:8" x14ac:dyDescent="0.2">
      <c r="A44" s="11" t="s">
        <v>311</v>
      </c>
      <c r="B44" s="3" t="s">
        <v>239</v>
      </c>
      <c r="C44" s="3"/>
      <c r="D44" s="4">
        <v>2283</v>
      </c>
      <c r="E44" s="4"/>
      <c r="F44" s="4">
        <v>3760</v>
      </c>
      <c r="G44" s="4"/>
      <c r="H44" s="4">
        <v>3212</v>
      </c>
    </row>
    <row r="45" spans="1:8" x14ac:dyDescent="0.2">
      <c r="A45" t="s">
        <v>312</v>
      </c>
      <c r="B45" s="3" t="s">
        <v>241</v>
      </c>
      <c r="C45" s="3"/>
      <c r="D45" s="4">
        <v>534</v>
      </c>
      <c r="E45" s="4"/>
      <c r="F45" s="4">
        <v>880</v>
      </c>
      <c r="G45" s="4"/>
      <c r="H45" s="4">
        <v>751</v>
      </c>
    </row>
    <row r="46" spans="1:8" x14ac:dyDescent="0.2">
      <c r="A46" t="s">
        <v>313</v>
      </c>
      <c r="B46" s="3" t="s">
        <v>243</v>
      </c>
      <c r="C46" s="3"/>
      <c r="D46" s="4">
        <v>109</v>
      </c>
      <c r="E46" s="4"/>
      <c r="F46" s="4">
        <v>125</v>
      </c>
      <c r="G46" s="4"/>
      <c r="H46" s="4">
        <v>84</v>
      </c>
    </row>
    <row r="47" spans="1:8" x14ac:dyDescent="0.2">
      <c r="A47" t="s">
        <v>314</v>
      </c>
      <c r="B47" s="3" t="s">
        <v>126</v>
      </c>
      <c r="C47" s="3"/>
      <c r="D47" s="4">
        <v>5252</v>
      </c>
      <c r="E47" s="4"/>
      <c r="F47" s="4">
        <v>5450</v>
      </c>
      <c r="G47" s="4"/>
      <c r="H47" s="4">
        <v>8554</v>
      </c>
    </row>
    <row r="48" spans="1:8" x14ac:dyDescent="0.2">
      <c r="A48" t="s">
        <v>409</v>
      </c>
      <c r="B48" s="3" t="s">
        <v>405</v>
      </c>
      <c r="C48" s="3"/>
      <c r="D48" s="4">
        <v>0</v>
      </c>
      <c r="E48" s="4"/>
      <c r="F48" s="4">
        <v>0</v>
      </c>
      <c r="G48" s="4"/>
      <c r="H48" s="4">
        <v>0</v>
      </c>
    </row>
    <row r="49" spans="1:8" x14ac:dyDescent="0.2">
      <c r="B49" s="2" t="s">
        <v>7</v>
      </c>
      <c r="C49" s="2"/>
      <c r="D49" s="5">
        <f>SUM(D43:D48)</f>
        <v>52016</v>
      </c>
      <c r="E49" s="5"/>
      <c r="F49" s="5">
        <f>SUM(F43:F48)</f>
        <v>70840</v>
      </c>
      <c r="G49" s="5"/>
      <c r="H49" s="5">
        <f>SUM(H43:H48)</f>
        <v>64401</v>
      </c>
    </row>
    <row r="50" spans="1:8" x14ac:dyDescent="0.2">
      <c r="A50" s="1" t="s">
        <v>178</v>
      </c>
      <c r="B50" s="1" t="s">
        <v>3</v>
      </c>
      <c r="C50" s="1"/>
      <c r="D50" s="8" t="s">
        <v>1</v>
      </c>
      <c r="E50" s="8"/>
      <c r="F50" s="8" t="s">
        <v>2</v>
      </c>
      <c r="G50" s="8"/>
      <c r="H50" s="1" t="s">
        <v>36</v>
      </c>
    </row>
    <row r="51" spans="1:8" x14ac:dyDescent="0.2">
      <c r="B51" s="2"/>
      <c r="C51" s="2"/>
      <c r="D51" s="10">
        <v>2009</v>
      </c>
      <c r="E51" s="10"/>
      <c r="F51" s="10">
        <v>2010</v>
      </c>
      <c r="G51" s="10"/>
      <c r="H51" s="10">
        <v>2011</v>
      </c>
    </row>
    <row r="52" spans="1:8" x14ac:dyDescent="0.2">
      <c r="B52" s="2" t="s">
        <v>40</v>
      </c>
      <c r="C52" s="2"/>
      <c r="D52" s="4"/>
      <c r="E52" s="4"/>
      <c r="F52" s="4"/>
      <c r="G52" s="4"/>
      <c r="H52" s="4"/>
    </row>
    <row r="53" spans="1:8" x14ac:dyDescent="0.2">
      <c r="A53" t="s">
        <v>315</v>
      </c>
      <c r="B53" s="3" t="s">
        <v>130</v>
      </c>
      <c r="C53" s="3"/>
      <c r="D53" s="4">
        <v>805</v>
      </c>
      <c r="E53" s="4"/>
      <c r="F53" s="4">
        <v>0</v>
      </c>
      <c r="G53" s="4"/>
      <c r="H53" s="4">
        <v>0</v>
      </c>
    </row>
    <row r="54" spans="1:8" x14ac:dyDescent="0.2">
      <c r="A54" t="s">
        <v>316</v>
      </c>
      <c r="B54" s="3" t="s">
        <v>132</v>
      </c>
      <c r="C54" s="3"/>
      <c r="D54" s="4">
        <v>0</v>
      </c>
      <c r="E54" s="4"/>
      <c r="F54" s="4"/>
      <c r="G54" s="4"/>
      <c r="H54" s="4">
        <v>0</v>
      </c>
    </row>
    <row r="55" spans="1:8" x14ac:dyDescent="0.2">
      <c r="A55" t="s">
        <v>317</v>
      </c>
      <c r="B55" s="3" t="s">
        <v>136</v>
      </c>
      <c r="C55" s="3"/>
      <c r="D55" s="4">
        <v>33</v>
      </c>
      <c r="E55" s="4"/>
      <c r="F55" s="4" t="s">
        <v>0</v>
      </c>
      <c r="G55" s="4"/>
      <c r="H55" s="4">
        <v>400</v>
      </c>
    </row>
    <row r="56" spans="1:8" x14ac:dyDescent="0.2">
      <c r="B56" s="3" t="s">
        <v>7</v>
      </c>
      <c r="C56" s="3"/>
      <c r="D56" s="5">
        <f>SUM(D53:D55)</f>
        <v>838</v>
      </c>
      <c r="E56" s="5"/>
      <c r="F56" s="5">
        <f>SUM(F53:F55)</f>
        <v>0</v>
      </c>
      <c r="G56" s="5"/>
      <c r="H56" s="5">
        <f>SUM(H53:H55)</f>
        <v>400</v>
      </c>
    </row>
    <row r="57" spans="1:8" x14ac:dyDescent="0.2">
      <c r="B57" s="2" t="s">
        <v>318</v>
      </c>
      <c r="C57" s="2"/>
      <c r="D57" s="4"/>
      <c r="E57" s="4"/>
      <c r="F57" s="4"/>
      <c r="G57" s="4"/>
      <c r="H57" s="4"/>
    </row>
    <row r="58" spans="1:8" x14ac:dyDescent="0.2">
      <c r="A58" t="s">
        <v>319</v>
      </c>
      <c r="B58" s="3" t="s">
        <v>261</v>
      </c>
      <c r="C58" s="3"/>
      <c r="D58" s="4" t="s">
        <v>0</v>
      </c>
      <c r="E58" s="4"/>
      <c r="F58" s="4" t="s">
        <v>0</v>
      </c>
      <c r="G58" s="4"/>
      <c r="H58" s="4">
        <v>0</v>
      </c>
    </row>
    <row r="59" spans="1:8" x14ac:dyDescent="0.2">
      <c r="A59" t="s">
        <v>320</v>
      </c>
      <c r="B59" s="3" t="s">
        <v>263</v>
      </c>
      <c r="C59" s="3"/>
      <c r="D59" s="4" t="s">
        <v>0</v>
      </c>
      <c r="E59" s="4"/>
      <c r="F59" s="4"/>
      <c r="G59" s="4"/>
      <c r="H59" s="4" t="s">
        <v>0</v>
      </c>
    </row>
    <row r="60" spans="1:8" x14ac:dyDescent="0.2">
      <c r="A60" t="s">
        <v>322</v>
      </c>
      <c r="B60" s="3" t="s">
        <v>321</v>
      </c>
      <c r="C60" s="3"/>
      <c r="D60" s="4"/>
      <c r="E60" s="4"/>
      <c r="F60" s="4"/>
      <c r="G60" s="4"/>
      <c r="H60" s="4">
        <v>0</v>
      </c>
    </row>
    <row r="61" spans="1:8" x14ac:dyDescent="0.2">
      <c r="B61" s="3" t="s">
        <v>7</v>
      </c>
      <c r="C61" s="3"/>
      <c r="D61" s="5">
        <f>SUM(D58:D60)</f>
        <v>0</v>
      </c>
      <c r="E61" s="5"/>
      <c r="F61" s="5">
        <f>SUM(F58:F60)</f>
        <v>0</v>
      </c>
      <c r="G61" s="5"/>
      <c r="H61" s="5">
        <f>SUM(H58:H60)</f>
        <v>0</v>
      </c>
    </row>
    <row r="62" spans="1:8" x14ac:dyDescent="0.2">
      <c r="B62" s="2" t="s">
        <v>184</v>
      </c>
      <c r="C62" s="2"/>
      <c r="D62" s="4"/>
      <c r="E62" s="4"/>
      <c r="F62" s="4"/>
      <c r="G62" s="4"/>
      <c r="H62" s="4"/>
    </row>
    <row r="63" spans="1:8" x14ac:dyDescent="0.2">
      <c r="A63" t="s">
        <v>324</v>
      </c>
      <c r="B63" s="3" t="s">
        <v>163</v>
      </c>
      <c r="C63" s="3"/>
      <c r="D63" s="4">
        <v>0</v>
      </c>
      <c r="E63" s="4"/>
      <c r="F63" s="4">
        <v>0</v>
      </c>
      <c r="G63" s="4"/>
      <c r="H63" s="4">
        <v>0</v>
      </c>
    </row>
    <row r="64" spans="1:8" x14ac:dyDescent="0.2">
      <c r="A64" t="s">
        <v>0</v>
      </c>
      <c r="B64" s="2" t="s">
        <v>7</v>
      </c>
      <c r="C64" s="2"/>
      <c r="D64" s="12">
        <f>SUM(D63:D63)</f>
        <v>0</v>
      </c>
      <c r="E64" s="12"/>
      <c r="F64" s="12">
        <v>0</v>
      </c>
      <c r="G64" s="12"/>
      <c r="H64" s="12">
        <v>0</v>
      </c>
    </row>
    <row r="65" spans="1:8" x14ac:dyDescent="0.2">
      <c r="B65" s="2" t="s">
        <v>167</v>
      </c>
      <c r="C65" s="2"/>
      <c r="D65" s="4"/>
      <c r="E65" s="4"/>
      <c r="F65" s="4"/>
      <c r="G65" s="4"/>
      <c r="H65" s="4"/>
    </row>
    <row r="66" spans="1:8" x14ac:dyDescent="0.2">
      <c r="A66" t="s">
        <v>399</v>
      </c>
      <c r="B66" s="3" t="s">
        <v>166</v>
      </c>
      <c r="C66" s="3"/>
      <c r="D66" s="4"/>
      <c r="E66" s="4"/>
      <c r="F66" s="4"/>
      <c r="G66" s="4"/>
      <c r="H66" s="4">
        <v>0</v>
      </c>
    </row>
    <row r="67" spans="1:8" x14ac:dyDescent="0.2">
      <c r="A67" t="s">
        <v>327</v>
      </c>
      <c r="B67" s="3" t="s">
        <v>273</v>
      </c>
      <c r="C67" s="3"/>
      <c r="D67" s="4" t="s">
        <v>0</v>
      </c>
      <c r="E67" s="4"/>
      <c r="F67" s="4"/>
      <c r="G67" s="4"/>
      <c r="H67" s="4">
        <v>0</v>
      </c>
    </row>
    <row r="68" spans="1:8" x14ac:dyDescent="0.2">
      <c r="A68" t="s">
        <v>329</v>
      </c>
      <c r="B68" s="3" t="s">
        <v>173</v>
      </c>
      <c r="C68" s="3"/>
      <c r="D68" s="4">
        <v>176</v>
      </c>
      <c r="E68" s="4"/>
      <c r="F68" s="4">
        <v>378</v>
      </c>
      <c r="G68" s="4"/>
      <c r="H68" s="4">
        <v>0</v>
      </c>
    </row>
    <row r="69" spans="1:8" x14ac:dyDescent="0.2">
      <c r="A69" t="s">
        <v>328</v>
      </c>
      <c r="B69" s="3" t="s">
        <v>175</v>
      </c>
      <c r="C69" s="3"/>
      <c r="D69" s="4"/>
      <c r="E69" s="4"/>
      <c r="F69" s="4"/>
      <c r="G69" s="4"/>
      <c r="H69" s="4"/>
    </row>
    <row r="70" spans="1:8" x14ac:dyDescent="0.2">
      <c r="A70" t="s">
        <v>330</v>
      </c>
      <c r="B70" s="3" t="s">
        <v>331</v>
      </c>
      <c r="C70" s="3"/>
      <c r="D70" s="4">
        <v>81</v>
      </c>
      <c r="E70" s="4"/>
      <c r="F70" s="4">
        <v>100</v>
      </c>
      <c r="G70" s="4"/>
      <c r="H70" s="4">
        <v>100</v>
      </c>
    </row>
    <row r="71" spans="1:8" x14ac:dyDescent="0.2">
      <c r="A71" t="s">
        <v>279</v>
      </c>
      <c r="B71" s="2" t="s">
        <v>7</v>
      </c>
      <c r="C71" s="2"/>
      <c r="D71" s="5">
        <f>SUM(D67:D70)</f>
        <v>257</v>
      </c>
      <c r="E71" s="5"/>
      <c r="F71" s="5">
        <f>SUM(F67:F70)</f>
        <v>478</v>
      </c>
      <c r="G71" s="5"/>
      <c r="H71" s="5">
        <f>SUM(H66:H70)</f>
        <v>100</v>
      </c>
    </row>
    <row r="72" spans="1:8" x14ac:dyDescent="0.2">
      <c r="B72" s="2" t="s">
        <v>418</v>
      </c>
      <c r="C72" s="2"/>
      <c r="D72" s="5">
        <v>27749</v>
      </c>
      <c r="E72" s="5"/>
      <c r="F72" s="5"/>
      <c r="G72" s="5"/>
      <c r="H72" s="5"/>
    </row>
    <row r="73" spans="1:8" x14ac:dyDescent="0.2">
      <c r="B73" s="2" t="s">
        <v>177</v>
      </c>
      <c r="C73" s="2"/>
      <c r="D73" s="5">
        <f>SUM(D30,D41,D49,D61,D64,D71,D56,D72)</f>
        <v>237646</v>
      </c>
      <c r="E73" s="5"/>
      <c r="F73" s="5">
        <f>SUM(F30,F41,F49,F56,F61,F64,F71)</f>
        <v>204938</v>
      </c>
      <c r="G73" s="5"/>
      <c r="H73" s="5">
        <f>SUM(H30,H41,H49,H56,H61,H64,H71)</f>
        <v>197751</v>
      </c>
    </row>
    <row r="74" spans="1:8" x14ac:dyDescent="0.2">
      <c r="D74" s="4"/>
      <c r="E74" s="4"/>
      <c r="F74" s="4"/>
      <c r="G74" s="4"/>
      <c r="H74" s="4"/>
    </row>
    <row r="75" spans="1:8" x14ac:dyDescent="0.2">
      <c r="B75" s="2"/>
      <c r="C75" s="2"/>
      <c r="D75" s="5"/>
      <c r="E75" s="5"/>
      <c r="F75" s="5"/>
      <c r="G75" s="5"/>
      <c r="H75" s="5"/>
    </row>
  </sheetData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workbookViewId="0">
      <selection activeCell="D102" sqref="D102"/>
    </sheetView>
  </sheetViews>
  <sheetFormatPr defaultRowHeight="12.75" x14ac:dyDescent="0.2"/>
  <cols>
    <col min="1" max="1" width="0.140625" customWidth="1"/>
    <col min="2" max="2" width="30.7109375" customWidth="1"/>
    <col min="3" max="3" width="4.7109375" customWidth="1"/>
    <col min="4" max="4" width="12.7109375" customWidth="1"/>
    <col min="5" max="5" width="4.7109375" customWidth="1"/>
    <col min="6" max="6" width="12.7109375" customWidth="1"/>
    <col min="7" max="7" width="4.7109375" customWidth="1"/>
    <col min="8" max="8" width="12.7109375" customWidth="1"/>
  </cols>
  <sheetData>
    <row r="1" spans="1:8" x14ac:dyDescent="0.2">
      <c r="D1" s="2" t="s">
        <v>420</v>
      </c>
      <c r="E1" s="2"/>
      <c r="F1" s="2"/>
    </row>
    <row r="2" spans="1:8" x14ac:dyDescent="0.2">
      <c r="D2" s="2" t="s">
        <v>499</v>
      </c>
      <c r="E2" s="2"/>
      <c r="F2" s="2"/>
    </row>
    <row r="4" spans="1:8" x14ac:dyDescent="0.2">
      <c r="A4" s="1" t="s">
        <v>178</v>
      </c>
      <c r="B4" s="6" t="s">
        <v>3</v>
      </c>
      <c r="C4" s="1"/>
      <c r="D4" s="19" t="s">
        <v>1</v>
      </c>
      <c r="E4" s="1"/>
      <c r="F4" s="19" t="s">
        <v>2</v>
      </c>
      <c r="G4" s="1"/>
      <c r="H4" s="19" t="s">
        <v>36</v>
      </c>
    </row>
    <row r="5" spans="1:8" x14ac:dyDescent="0.2">
      <c r="B5" s="2" t="s">
        <v>39</v>
      </c>
      <c r="C5" s="2"/>
      <c r="D5" s="33">
        <v>2016</v>
      </c>
      <c r="E5" s="1"/>
      <c r="F5" s="33">
        <v>2017</v>
      </c>
      <c r="G5" s="1"/>
      <c r="H5" s="33">
        <v>2018</v>
      </c>
    </row>
    <row r="6" spans="1:8" x14ac:dyDescent="0.2">
      <c r="B6" s="2" t="s">
        <v>179</v>
      </c>
      <c r="C6" s="2"/>
      <c r="D6" s="20"/>
      <c r="E6" s="7"/>
      <c r="F6" s="20"/>
      <c r="H6" s="20"/>
    </row>
    <row r="7" spans="1:8" x14ac:dyDescent="0.2">
      <c r="A7" t="s">
        <v>180</v>
      </c>
      <c r="B7" t="s">
        <v>199</v>
      </c>
      <c r="D7" s="17">
        <v>149780</v>
      </c>
      <c r="E7" s="9"/>
      <c r="F7" s="17">
        <v>136698</v>
      </c>
      <c r="G7" s="4"/>
      <c r="H7" s="17">
        <v>175000</v>
      </c>
    </row>
    <row r="8" spans="1:8" x14ac:dyDescent="0.2">
      <c r="A8" t="s">
        <v>181</v>
      </c>
      <c r="B8" t="s">
        <v>200</v>
      </c>
      <c r="D8" s="17">
        <v>0</v>
      </c>
      <c r="E8" s="9"/>
      <c r="F8" s="17">
        <v>0</v>
      </c>
      <c r="G8" s="4"/>
      <c r="H8" s="17">
        <v>100</v>
      </c>
    </row>
    <row r="9" spans="1:8" x14ac:dyDescent="0.2">
      <c r="A9" t="s">
        <v>182</v>
      </c>
      <c r="B9" t="s">
        <v>201</v>
      </c>
      <c r="D9" s="17">
        <v>5359</v>
      </c>
      <c r="E9" s="9"/>
      <c r="F9" s="17">
        <v>1471</v>
      </c>
      <c r="G9" s="4"/>
      <c r="H9" s="17">
        <v>6000</v>
      </c>
    </row>
    <row r="10" spans="1:8" x14ac:dyDescent="0.2">
      <c r="A10" t="s">
        <v>183</v>
      </c>
      <c r="B10" t="s">
        <v>202</v>
      </c>
      <c r="D10" s="17">
        <v>0</v>
      </c>
      <c r="E10" s="9"/>
      <c r="F10" s="17">
        <v>0</v>
      </c>
      <c r="G10" s="4"/>
      <c r="H10" s="17">
        <v>0</v>
      </c>
    </row>
    <row r="11" spans="1:8" x14ac:dyDescent="0.2">
      <c r="B11" s="2" t="s">
        <v>7</v>
      </c>
      <c r="C11" s="2"/>
      <c r="D11" s="17">
        <v>0</v>
      </c>
      <c r="E11" s="8"/>
      <c r="F11" s="17">
        <v>0</v>
      </c>
      <c r="G11" s="5"/>
      <c r="H11" s="17">
        <v>0</v>
      </c>
    </row>
    <row r="12" spans="1:8" x14ac:dyDescent="0.2">
      <c r="B12" s="2" t="s">
        <v>186</v>
      </c>
      <c r="C12" s="2"/>
      <c r="D12" s="17">
        <v>1826</v>
      </c>
      <c r="E12" s="9"/>
      <c r="F12" s="17">
        <v>900</v>
      </c>
      <c r="G12" s="4"/>
      <c r="H12" s="17">
        <v>1500</v>
      </c>
    </row>
    <row r="13" spans="1:8" x14ac:dyDescent="0.2">
      <c r="A13" t="s">
        <v>187</v>
      </c>
      <c r="B13" t="s">
        <v>203</v>
      </c>
      <c r="D13" s="18">
        <f>SUM(D7:D12)</f>
        <v>156965</v>
      </c>
      <c r="E13" s="8"/>
      <c r="F13" s="18">
        <f>SUM(F7:F12)</f>
        <v>139069</v>
      </c>
      <c r="G13" s="5"/>
      <c r="H13" s="18">
        <f>SUM(H7:H12)</f>
        <v>182600</v>
      </c>
    </row>
    <row r="14" spans="1:8" x14ac:dyDescent="0.2">
      <c r="A14" t="s">
        <v>0</v>
      </c>
      <c r="B14" s="2" t="s">
        <v>184</v>
      </c>
      <c r="C14" s="2"/>
      <c r="D14" s="17"/>
      <c r="E14" s="9"/>
      <c r="F14" s="17"/>
      <c r="G14" s="4"/>
      <c r="H14" s="17"/>
    </row>
    <row r="15" spans="1:8" x14ac:dyDescent="0.2">
      <c r="A15" t="s">
        <v>185</v>
      </c>
      <c r="B15" t="s">
        <v>204</v>
      </c>
      <c r="D15" s="25">
        <v>0</v>
      </c>
      <c r="E15" s="9"/>
      <c r="F15" s="25">
        <v>65000</v>
      </c>
      <c r="G15" s="4"/>
      <c r="H15" s="25">
        <v>0</v>
      </c>
    </row>
    <row r="16" spans="1:8" x14ac:dyDescent="0.2">
      <c r="A16" t="s">
        <v>188</v>
      </c>
      <c r="B16" s="3" t="s">
        <v>205</v>
      </c>
      <c r="C16" s="3"/>
      <c r="D16" s="18"/>
      <c r="E16" s="9"/>
      <c r="F16" s="18"/>
      <c r="G16" s="4"/>
      <c r="H16" s="18"/>
    </row>
    <row r="17" spans="1:8" x14ac:dyDescent="0.2">
      <c r="A17" t="s">
        <v>189</v>
      </c>
      <c r="B17" t="s">
        <v>69</v>
      </c>
      <c r="D17" s="17"/>
      <c r="E17" s="9"/>
      <c r="F17" s="17"/>
      <c r="G17" s="4"/>
      <c r="H17" s="17"/>
    </row>
    <row r="18" spans="1:8" x14ac:dyDescent="0.2">
      <c r="A18" t="s">
        <v>190</v>
      </c>
      <c r="B18" t="s">
        <v>206</v>
      </c>
      <c r="D18" s="17">
        <v>0</v>
      </c>
      <c r="E18" s="9"/>
      <c r="F18" s="17">
        <v>0</v>
      </c>
      <c r="G18" s="4"/>
      <c r="H18" s="17">
        <v>0</v>
      </c>
    </row>
    <row r="19" spans="1:8" x14ac:dyDescent="0.2">
      <c r="A19" t="s">
        <v>191</v>
      </c>
      <c r="B19" t="s">
        <v>207</v>
      </c>
      <c r="D19" s="17">
        <v>5084</v>
      </c>
      <c r="E19" s="9"/>
      <c r="F19" s="17">
        <v>2805</v>
      </c>
      <c r="G19" s="4"/>
      <c r="H19" s="17">
        <v>5000</v>
      </c>
    </row>
    <row r="20" spans="1:8" x14ac:dyDescent="0.2">
      <c r="B20" t="s">
        <v>192</v>
      </c>
      <c r="D20" s="17">
        <v>0</v>
      </c>
      <c r="E20" s="8"/>
      <c r="F20" s="17">
        <v>0</v>
      </c>
      <c r="G20" s="5"/>
      <c r="H20" s="17">
        <v>0</v>
      </c>
    </row>
    <row r="21" spans="1:8" x14ac:dyDescent="0.2">
      <c r="B21" s="2" t="s">
        <v>167</v>
      </c>
      <c r="C21" s="2"/>
      <c r="D21" s="17">
        <v>4941</v>
      </c>
      <c r="E21" s="9"/>
      <c r="F21" s="17">
        <v>0</v>
      </c>
      <c r="G21" s="4"/>
      <c r="H21" s="17">
        <v>0</v>
      </c>
    </row>
    <row r="22" spans="1:8" x14ac:dyDescent="0.2">
      <c r="A22" t="s">
        <v>193</v>
      </c>
      <c r="B22" t="s">
        <v>208</v>
      </c>
      <c r="D22" s="17">
        <v>0</v>
      </c>
      <c r="E22" s="9"/>
      <c r="F22" s="17">
        <v>0</v>
      </c>
      <c r="G22" s="4"/>
      <c r="H22" s="17">
        <v>0</v>
      </c>
    </row>
    <row r="23" spans="1:8" x14ac:dyDescent="0.2">
      <c r="A23" t="s">
        <v>193</v>
      </c>
      <c r="B23" t="s">
        <v>406</v>
      </c>
      <c r="D23" s="21">
        <f>SUM(D18:D22)</f>
        <v>10025</v>
      </c>
      <c r="E23" s="9"/>
      <c r="F23" s="21">
        <f>SUM(F15:F22)</f>
        <v>67805</v>
      </c>
      <c r="G23" s="4"/>
      <c r="H23" s="18">
        <f>SUM(H18:H22)</f>
        <v>5000</v>
      </c>
    </row>
    <row r="24" spans="1:8" x14ac:dyDescent="0.2">
      <c r="A24" t="s">
        <v>194</v>
      </c>
      <c r="B24" t="s">
        <v>209</v>
      </c>
      <c r="D24" s="21"/>
      <c r="E24" s="9"/>
      <c r="F24" s="21"/>
      <c r="G24" s="4"/>
      <c r="H24" s="18"/>
    </row>
    <row r="25" spans="1:8" x14ac:dyDescent="0.2">
      <c r="A25" t="s">
        <v>195</v>
      </c>
      <c r="B25" t="s">
        <v>34</v>
      </c>
      <c r="D25" s="17"/>
      <c r="E25" s="9"/>
      <c r="F25" s="17"/>
      <c r="G25" s="4"/>
      <c r="H25" s="17"/>
    </row>
    <row r="26" spans="1:8" x14ac:dyDescent="0.2">
      <c r="B26" t="s">
        <v>192</v>
      </c>
      <c r="D26" s="17">
        <v>194</v>
      </c>
      <c r="E26" s="8"/>
      <c r="F26" s="17">
        <v>1245</v>
      </c>
      <c r="G26" s="5"/>
      <c r="H26" s="17">
        <v>1500</v>
      </c>
    </row>
    <row r="27" spans="1:8" x14ac:dyDescent="0.2">
      <c r="B27" s="2" t="s">
        <v>419</v>
      </c>
      <c r="D27" s="17">
        <v>26</v>
      </c>
      <c r="E27" s="8"/>
      <c r="F27" s="17">
        <v>25</v>
      </c>
      <c r="G27" s="5"/>
      <c r="H27" s="17">
        <v>30</v>
      </c>
    </row>
    <row r="28" spans="1:8" x14ac:dyDescent="0.2">
      <c r="B28" s="2" t="s">
        <v>196</v>
      </c>
      <c r="C28" s="2"/>
      <c r="D28" s="17">
        <v>0</v>
      </c>
      <c r="E28" s="8"/>
      <c r="F28" s="17">
        <v>52</v>
      </c>
      <c r="G28" s="8"/>
      <c r="H28" s="17">
        <v>200</v>
      </c>
    </row>
    <row r="29" spans="1:8" x14ac:dyDescent="0.2">
      <c r="B29" s="2"/>
      <c r="C29" s="2"/>
      <c r="D29" s="18">
        <f>SUM(D26:D28)</f>
        <v>220</v>
      </c>
      <c r="E29" s="8"/>
      <c r="F29" s="18">
        <f>SUM(F26:F28)</f>
        <v>1322</v>
      </c>
      <c r="G29" s="8"/>
      <c r="H29" s="18">
        <f>SUM(H26:H28)</f>
        <v>1730</v>
      </c>
    </row>
    <row r="30" spans="1:8" x14ac:dyDescent="0.2">
      <c r="B30" s="2"/>
      <c r="C30" s="2"/>
      <c r="D30" s="18"/>
      <c r="E30" s="8"/>
      <c r="F30" s="18"/>
      <c r="G30" s="8"/>
      <c r="H30" s="18"/>
    </row>
    <row r="31" spans="1:8" x14ac:dyDescent="0.2">
      <c r="D31" s="18">
        <v>0</v>
      </c>
      <c r="E31" s="9"/>
      <c r="F31" s="18"/>
      <c r="G31" s="4"/>
      <c r="H31" s="18"/>
    </row>
    <row r="32" spans="1:8" x14ac:dyDescent="0.2">
      <c r="B32" s="2" t="s">
        <v>38</v>
      </c>
      <c r="C32" s="2"/>
      <c r="D32" s="21">
        <f>SUM(D29,D13,D23,D15,D31)</f>
        <v>167210</v>
      </c>
      <c r="E32" s="9"/>
      <c r="F32" s="21">
        <f>SUM(F29,F13,F23,F15,F31)</f>
        <v>273196</v>
      </c>
      <c r="G32" s="4"/>
      <c r="H32" s="21">
        <f>SUM(H29,H13,H23,H15)</f>
        <v>189330</v>
      </c>
    </row>
    <row r="33" spans="1:8" x14ac:dyDescent="0.2">
      <c r="B33" s="2" t="s">
        <v>73</v>
      </c>
      <c r="C33" s="2"/>
      <c r="D33" s="17"/>
      <c r="E33" s="9"/>
      <c r="F33" s="17"/>
      <c r="G33" s="4"/>
      <c r="H33" s="17"/>
    </row>
    <row r="34" spans="1:8" x14ac:dyDescent="0.2">
      <c r="A34" t="s">
        <v>197</v>
      </c>
      <c r="B34" s="3" t="s">
        <v>210</v>
      </c>
      <c r="C34" s="3"/>
      <c r="D34" s="17">
        <v>7308</v>
      </c>
      <c r="E34" s="9"/>
      <c r="F34" s="17">
        <v>9891</v>
      </c>
      <c r="G34" s="4"/>
      <c r="H34" s="17">
        <v>12000</v>
      </c>
    </row>
    <row r="35" spans="1:8" x14ac:dyDescent="0.2">
      <c r="A35" t="s">
        <v>198</v>
      </c>
      <c r="B35" s="3" t="s">
        <v>211</v>
      </c>
      <c r="C35" s="3"/>
      <c r="D35" s="17">
        <v>1152</v>
      </c>
      <c r="E35" s="9"/>
      <c r="F35" s="17">
        <v>6580</v>
      </c>
      <c r="G35" s="4"/>
      <c r="H35" s="17">
        <v>6500</v>
      </c>
    </row>
    <row r="36" spans="1:8" x14ac:dyDescent="0.2">
      <c r="A36" t="s">
        <v>212</v>
      </c>
      <c r="B36" s="3" t="s">
        <v>77</v>
      </c>
      <c r="C36" s="3"/>
      <c r="D36" s="17">
        <v>12978</v>
      </c>
      <c r="E36" s="9"/>
      <c r="F36" s="17">
        <v>645</v>
      </c>
      <c r="G36" s="4"/>
      <c r="H36" s="17">
        <v>500</v>
      </c>
    </row>
    <row r="37" spans="1:8" x14ac:dyDescent="0.2">
      <c r="A37" t="s">
        <v>213</v>
      </c>
      <c r="B37" s="3" t="s">
        <v>214</v>
      </c>
      <c r="C37" s="3"/>
      <c r="D37" s="17">
        <v>8</v>
      </c>
      <c r="E37" s="9"/>
      <c r="F37" s="17">
        <v>231</v>
      </c>
      <c r="G37" s="4"/>
      <c r="H37" s="17">
        <v>500</v>
      </c>
    </row>
    <row r="38" spans="1:8" x14ac:dyDescent="0.2">
      <c r="A38" t="s">
        <v>215</v>
      </c>
      <c r="B38" s="3" t="s">
        <v>216</v>
      </c>
      <c r="C38" s="3"/>
      <c r="D38" s="17">
        <v>1595</v>
      </c>
      <c r="E38" s="9"/>
      <c r="F38" s="17">
        <v>1595</v>
      </c>
      <c r="G38" s="4"/>
      <c r="H38" s="17">
        <v>1595</v>
      </c>
    </row>
    <row r="39" spans="1:8" x14ac:dyDescent="0.2">
      <c r="A39" t="s">
        <v>217</v>
      </c>
      <c r="B39" s="3" t="s">
        <v>222</v>
      </c>
      <c r="C39" s="3"/>
      <c r="D39" s="17">
        <v>774</v>
      </c>
      <c r="E39" s="9"/>
      <c r="F39" s="17">
        <v>1392</v>
      </c>
      <c r="G39" s="4"/>
      <c r="H39" s="17">
        <v>1500</v>
      </c>
    </row>
    <row r="40" spans="1:8" x14ac:dyDescent="0.2">
      <c r="A40" t="s">
        <v>218</v>
      </c>
      <c r="B40" s="3" t="s">
        <v>221</v>
      </c>
      <c r="C40" s="3"/>
      <c r="D40" s="17">
        <v>2675</v>
      </c>
      <c r="E40" s="9"/>
      <c r="F40" s="17">
        <v>2335</v>
      </c>
      <c r="G40" s="4"/>
      <c r="H40" s="17">
        <v>5000</v>
      </c>
    </row>
    <row r="41" spans="1:8" x14ac:dyDescent="0.2">
      <c r="A41" t="s">
        <v>219</v>
      </c>
      <c r="B41" s="3" t="s">
        <v>220</v>
      </c>
      <c r="C41" s="3"/>
      <c r="D41" s="17">
        <v>11475</v>
      </c>
      <c r="E41" s="9"/>
      <c r="F41" s="17">
        <v>10003</v>
      </c>
      <c r="G41" s="4"/>
      <c r="H41" s="17">
        <v>10000</v>
      </c>
    </row>
    <row r="42" spans="1:8" x14ac:dyDescent="0.2">
      <c r="B42" s="2" t="s">
        <v>7</v>
      </c>
      <c r="C42" s="2"/>
      <c r="D42" s="18">
        <f>SUM(D34:D41)</f>
        <v>37965</v>
      </c>
      <c r="E42" s="8"/>
      <c r="F42" s="18">
        <f>SUM(F34:F41)</f>
        <v>32672</v>
      </c>
      <c r="G42" s="5"/>
      <c r="H42" s="18">
        <f>SUM(H34:H41)</f>
        <v>37595</v>
      </c>
    </row>
    <row r="43" spans="1:8" x14ac:dyDescent="0.2">
      <c r="B43" s="2" t="s">
        <v>99</v>
      </c>
      <c r="C43" s="2"/>
      <c r="E43" s="9"/>
      <c r="G43" s="4"/>
    </row>
    <row r="44" spans="1:8" x14ac:dyDescent="0.2">
      <c r="A44" t="s">
        <v>223</v>
      </c>
      <c r="B44" s="3" t="s">
        <v>224</v>
      </c>
      <c r="C44" s="3"/>
      <c r="D44" s="17">
        <v>0</v>
      </c>
      <c r="E44" s="9"/>
      <c r="F44" s="17">
        <v>0</v>
      </c>
      <c r="G44" s="4"/>
      <c r="H44" s="17">
        <v>250</v>
      </c>
    </row>
    <row r="45" spans="1:8" x14ac:dyDescent="0.2">
      <c r="A45" t="s">
        <v>225</v>
      </c>
      <c r="B45" s="3" t="s">
        <v>226</v>
      </c>
      <c r="C45" s="3"/>
      <c r="D45" s="17">
        <v>6727</v>
      </c>
      <c r="E45" s="9"/>
      <c r="F45" s="17">
        <v>2376</v>
      </c>
      <c r="G45" s="4"/>
      <c r="H45" s="17">
        <v>5000</v>
      </c>
    </row>
    <row r="46" spans="1:8" x14ac:dyDescent="0.2">
      <c r="A46" t="s">
        <v>227</v>
      </c>
      <c r="B46" s="3" t="s">
        <v>103</v>
      </c>
      <c r="C46" s="3"/>
      <c r="D46" s="17">
        <v>437</v>
      </c>
      <c r="E46" s="9"/>
      <c r="F46" s="17">
        <v>2250</v>
      </c>
      <c r="G46" s="4"/>
      <c r="H46" s="17">
        <v>1875</v>
      </c>
    </row>
    <row r="47" spans="1:8" x14ac:dyDescent="0.2">
      <c r="A47" t="s">
        <v>228</v>
      </c>
      <c r="B47" s="3" t="s">
        <v>105</v>
      </c>
      <c r="C47" s="3"/>
      <c r="D47" s="17">
        <v>162</v>
      </c>
      <c r="E47" s="9"/>
      <c r="F47" s="17">
        <v>162.5</v>
      </c>
      <c r="G47" s="4"/>
      <c r="H47" s="17">
        <v>200</v>
      </c>
    </row>
    <row r="48" spans="1:8" x14ac:dyDescent="0.2">
      <c r="A48" t="s">
        <v>229</v>
      </c>
      <c r="B48" s="3" t="s">
        <v>230</v>
      </c>
      <c r="C48" s="3"/>
      <c r="D48" s="17">
        <v>2642</v>
      </c>
      <c r="E48" s="9"/>
      <c r="F48" s="17">
        <v>0</v>
      </c>
      <c r="G48" s="4"/>
      <c r="H48" s="17">
        <v>2875</v>
      </c>
    </row>
    <row r="49" spans="1:8" x14ac:dyDescent="0.2">
      <c r="A49" t="s">
        <v>231</v>
      </c>
      <c r="B49" s="3" t="s">
        <v>109</v>
      </c>
      <c r="C49" s="3"/>
      <c r="D49" s="17">
        <v>1049</v>
      </c>
      <c r="E49" s="9"/>
      <c r="F49" s="17">
        <v>1157</v>
      </c>
      <c r="G49" s="4"/>
      <c r="H49" s="17">
        <v>2000</v>
      </c>
    </row>
    <row r="50" spans="1:8" x14ac:dyDescent="0.2">
      <c r="A50" t="s">
        <v>232</v>
      </c>
      <c r="B50" s="3" t="s">
        <v>214</v>
      </c>
      <c r="C50" s="3"/>
      <c r="D50" s="17">
        <v>2646</v>
      </c>
      <c r="E50" s="9"/>
      <c r="F50" s="17">
        <v>3942</v>
      </c>
      <c r="G50" s="4"/>
      <c r="H50" s="17">
        <v>2500</v>
      </c>
    </row>
    <row r="51" spans="1:8" x14ac:dyDescent="0.2">
      <c r="A51" t="s">
        <v>233</v>
      </c>
      <c r="B51" s="3" t="s">
        <v>234</v>
      </c>
      <c r="C51" s="3"/>
      <c r="D51" s="17">
        <v>1042</v>
      </c>
      <c r="E51" s="9"/>
      <c r="F51" s="17">
        <v>1767</v>
      </c>
      <c r="G51" s="4"/>
      <c r="H51" s="17">
        <v>1000</v>
      </c>
    </row>
    <row r="52" spans="1:8" x14ac:dyDescent="0.2">
      <c r="A52" t="s">
        <v>235</v>
      </c>
      <c r="B52" s="3" t="s">
        <v>114</v>
      </c>
      <c r="C52" s="3"/>
      <c r="D52" s="17">
        <v>0</v>
      </c>
      <c r="E52" s="9"/>
      <c r="F52" s="17">
        <v>398</v>
      </c>
      <c r="G52" s="4"/>
      <c r="H52" s="17">
        <v>0</v>
      </c>
    </row>
    <row r="53" spans="1:8" x14ac:dyDescent="0.2">
      <c r="A53" t="s">
        <v>236</v>
      </c>
      <c r="B53" s="3" t="s">
        <v>116</v>
      </c>
      <c r="C53" s="3"/>
      <c r="D53" s="17">
        <v>488</v>
      </c>
      <c r="E53" s="9"/>
      <c r="F53" s="17">
        <v>1288</v>
      </c>
      <c r="G53" s="4"/>
      <c r="H53" s="17">
        <v>1000</v>
      </c>
    </row>
    <row r="54" spans="1:8" x14ac:dyDescent="0.2">
      <c r="B54" s="2" t="s">
        <v>7</v>
      </c>
      <c r="C54" s="2"/>
      <c r="D54" s="18">
        <f>SUM(D45:D53)</f>
        <v>15193</v>
      </c>
      <c r="E54" s="8"/>
      <c r="F54" s="18">
        <f>SUM(F45:F53)</f>
        <v>13340.5</v>
      </c>
      <c r="G54" s="5"/>
      <c r="H54" s="18">
        <f>SUM(H44:H53)</f>
        <v>16700</v>
      </c>
    </row>
    <row r="55" spans="1:8" x14ac:dyDescent="0.2">
      <c r="B55" s="2" t="s">
        <v>118</v>
      </c>
      <c r="C55" s="2"/>
      <c r="E55" s="9"/>
      <c r="G55" s="4"/>
    </row>
    <row r="56" spans="1:8" x14ac:dyDescent="0.2">
      <c r="A56" s="3" t="s">
        <v>237</v>
      </c>
      <c r="B56" s="3" t="s">
        <v>119</v>
      </c>
      <c r="C56" s="3"/>
      <c r="D56" s="17">
        <v>31410</v>
      </c>
      <c r="E56" s="9"/>
      <c r="F56" s="17">
        <v>20919</v>
      </c>
      <c r="G56" s="4"/>
      <c r="H56" s="17">
        <v>43732</v>
      </c>
    </row>
    <row r="57" spans="1:8" x14ac:dyDescent="0.2">
      <c r="A57" s="3" t="s">
        <v>238</v>
      </c>
      <c r="B57" s="3" t="s">
        <v>239</v>
      </c>
      <c r="C57" s="3"/>
      <c r="D57" s="17">
        <v>1947</v>
      </c>
      <c r="E57" s="9"/>
      <c r="F57" s="17">
        <v>1316</v>
      </c>
      <c r="G57" s="4"/>
      <c r="H57" s="17">
        <v>2750</v>
      </c>
    </row>
    <row r="58" spans="1:8" x14ac:dyDescent="0.2">
      <c r="A58" s="3" t="s">
        <v>240</v>
      </c>
      <c r="B58" s="3" t="s">
        <v>241</v>
      </c>
      <c r="C58" s="3"/>
      <c r="D58" s="17">
        <v>455</v>
      </c>
      <c r="E58" s="9"/>
      <c r="F58" s="17">
        <v>307</v>
      </c>
      <c r="G58" s="4"/>
      <c r="H58" s="17">
        <v>750</v>
      </c>
    </row>
    <row r="59" spans="1:8" x14ac:dyDescent="0.2">
      <c r="A59" s="3" t="s">
        <v>242</v>
      </c>
      <c r="B59" s="3" t="s">
        <v>243</v>
      </c>
      <c r="C59" s="3"/>
      <c r="D59" s="17">
        <v>49</v>
      </c>
      <c r="E59" s="9"/>
      <c r="F59" s="17">
        <v>522</v>
      </c>
      <c r="G59" s="4"/>
      <c r="H59" s="17">
        <v>200</v>
      </c>
    </row>
    <row r="60" spans="1:8" x14ac:dyDescent="0.2">
      <c r="A60" s="3" t="s">
        <v>244</v>
      </c>
      <c r="B60" s="3" t="s">
        <v>126</v>
      </c>
      <c r="C60" s="3"/>
      <c r="D60" s="17">
        <v>1989</v>
      </c>
      <c r="E60" s="9"/>
      <c r="F60" s="17">
        <v>4241</v>
      </c>
      <c r="G60" s="4"/>
      <c r="H60" s="17">
        <v>5952</v>
      </c>
    </row>
    <row r="61" spans="1:8" x14ac:dyDescent="0.2">
      <c r="A61" s="3" t="s">
        <v>236</v>
      </c>
      <c r="B61" s="3" t="s">
        <v>405</v>
      </c>
      <c r="C61" s="3"/>
      <c r="D61" s="17">
        <v>0</v>
      </c>
      <c r="E61" s="9"/>
      <c r="F61" s="17">
        <v>0</v>
      </c>
      <c r="G61" s="4"/>
      <c r="H61" s="17">
        <v>0</v>
      </c>
    </row>
    <row r="62" spans="1:8" x14ac:dyDescent="0.2">
      <c r="B62" s="2" t="s">
        <v>7</v>
      </c>
      <c r="C62" s="2"/>
      <c r="D62" s="18">
        <f>SUM(D56:D61)</f>
        <v>35850</v>
      </c>
      <c r="E62" s="8"/>
      <c r="F62" s="18">
        <f>SUM(F56:F61)</f>
        <v>27305</v>
      </c>
      <c r="G62" s="5"/>
      <c r="H62" s="18">
        <f>SUM(H56:H61)</f>
        <v>53384</v>
      </c>
    </row>
    <row r="63" spans="1:8" x14ac:dyDescent="0.2">
      <c r="A63" s="1" t="s">
        <v>178</v>
      </c>
      <c r="B63" s="1" t="s">
        <v>3</v>
      </c>
      <c r="C63" s="1"/>
      <c r="E63" s="8"/>
      <c r="G63" s="5"/>
    </row>
    <row r="64" spans="1:8" x14ac:dyDescent="0.2">
      <c r="A64" s="1"/>
      <c r="B64" s="2" t="s">
        <v>40</v>
      </c>
      <c r="C64" s="2"/>
      <c r="E64" s="10"/>
      <c r="G64" s="10"/>
    </row>
    <row r="65" spans="1:8" x14ac:dyDescent="0.2">
      <c r="A65" t="s">
        <v>245</v>
      </c>
      <c r="B65" s="3" t="s">
        <v>130</v>
      </c>
      <c r="C65" s="3"/>
      <c r="D65" s="17">
        <v>120</v>
      </c>
      <c r="E65" s="9"/>
      <c r="F65" s="17">
        <v>0</v>
      </c>
      <c r="G65" s="4"/>
      <c r="H65" s="17">
        <v>500</v>
      </c>
    </row>
    <row r="66" spans="1:8" x14ac:dyDescent="0.2">
      <c r="A66" t="s">
        <v>246</v>
      </c>
      <c r="B66" s="3" t="s">
        <v>247</v>
      </c>
      <c r="C66" s="3"/>
      <c r="D66" s="17">
        <v>748</v>
      </c>
      <c r="E66" s="9"/>
      <c r="F66" s="17">
        <v>572</v>
      </c>
      <c r="G66" s="4"/>
      <c r="H66" s="17">
        <v>500</v>
      </c>
    </row>
    <row r="67" spans="1:8" x14ac:dyDescent="0.2">
      <c r="A67" t="s">
        <v>248</v>
      </c>
      <c r="B67" s="3" t="s">
        <v>136</v>
      </c>
      <c r="C67" s="3"/>
      <c r="D67" s="17">
        <v>126</v>
      </c>
      <c r="E67" s="9"/>
      <c r="F67" s="17">
        <v>172</v>
      </c>
      <c r="G67" s="4"/>
      <c r="H67" s="17">
        <v>500</v>
      </c>
    </row>
    <row r="68" spans="1:8" x14ac:dyDescent="0.2">
      <c r="B68" s="2" t="s">
        <v>7</v>
      </c>
      <c r="C68" s="2"/>
      <c r="D68" s="18">
        <f>SUM(D65:D67)</f>
        <v>994</v>
      </c>
      <c r="E68" s="47"/>
      <c r="F68" s="18">
        <f>SUM(F65:F67)</f>
        <v>744</v>
      </c>
      <c r="G68" s="48"/>
      <c r="H68" s="18">
        <f>SUM(H65:H67)</f>
        <v>1500</v>
      </c>
    </row>
    <row r="69" spans="1:8" x14ac:dyDescent="0.2">
      <c r="B69" s="2" t="s">
        <v>186</v>
      </c>
      <c r="C69" s="2"/>
      <c r="D69" s="46"/>
      <c r="E69" s="49"/>
      <c r="F69" s="46"/>
      <c r="G69" s="50"/>
      <c r="H69" s="46"/>
    </row>
    <row r="70" spans="1:8" x14ac:dyDescent="0.2">
      <c r="A70" t="s">
        <v>249</v>
      </c>
      <c r="B70" s="3" t="s">
        <v>252</v>
      </c>
      <c r="C70" s="3"/>
      <c r="D70" s="17">
        <v>0</v>
      </c>
      <c r="E70" s="9"/>
      <c r="F70" s="17">
        <v>0</v>
      </c>
      <c r="G70" s="4"/>
      <c r="H70" s="17">
        <v>0</v>
      </c>
    </row>
    <row r="71" spans="1:8" x14ac:dyDescent="0.2">
      <c r="A71" t="s">
        <v>250</v>
      </c>
      <c r="B71" s="3" t="s">
        <v>251</v>
      </c>
      <c r="C71" s="3"/>
      <c r="D71" s="17">
        <v>0</v>
      </c>
      <c r="E71" s="9"/>
      <c r="F71" s="17">
        <v>8426.2000000000007</v>
      </c>
      <c r="G71" s="4"/>
      <c r="H71" s="17">
        <v>0</v>
      </c>
    </row>
    <row r="72" spans="1:8" x14ac:dyDescent="0.2">
      <c r="A72" t="s">
        <v>407</v>
      </c>
      <c r="B72" s="3" t="s">
        <v>408</v>
      </c>
      <c r="C72" s="3"/>
      <c r="D72" s="17">
        <v>1876</v>
      </c>
      <c r="E72" s="9"/>
      <c r="F72" s="17">
        <v>0</v>
      </c>
      <c r="G72" s="4"/>
      <c r="H72" s="17">
        <v>0</v>
      </c>
    </row>
    <row r="73" spans="1:8" x14ac:dyDescent="0.2">
      <c r="B73" s="2" t="s">
        <v>7</v>
      </c>
      <c r="C73" s="2"/>
      <c r="D73" s="17">
        <v>0</v>
      </c>
      <c r="E73" s="8"/>
      <c r="F73" s="17">
        <v>0</v>
      </c>
      <c r="G73" s="8"/>
      <c r="H73" s="17">
        <v>0</v>
      </c>
    </row>
    <row r="74" spans="1:8" x14ac:dyDescent="0.2">
      <c r="B74" s="2" t="s">
        <v>253</v>
      </c>
      <c r="C74" s="2"/>
      <c r="D74" s="18">
        <f>SUM(D70:D73)</f>
        <v>1876</v>
      </c>
      <c r="E74" s="9"/>
      <c r="F74" s="18">
        <f>SUM(F70:F73)</f>
        <v>8426.2000000000007</v>
      </c>
      <c r="G74" s="4"/>
      <c r="H74" s="18">
        <f>SUM(H70:H73)</f>
        <v>0</v>
      </c>
    </row>
    <row r="75" spans="1:8" x14ac:dyDescent="0.2">
      <c r="A75" t="s">
        <v>254</v>
      </c>
      <c r="B75" s="3" t="s">
        <v>255</v>
      </c>
      <c r="C75" s="3"/>
      <c r="D75" s="17">
        <v>65810</v>
      </c>
      <c r="E75" s="9"/>
      <c r="F75" s="17">
        <v>65840</v>
      </c>
      <c r="G75" s="4"/>
      <c r="H75" s="17">
        <v>65840</v>
      </c>
    </row>
    <row r="76" spans="1:8" x14ac:dyDescent="0.2">
      <c r="A76" t="s">
        <v>256</v>
      </c>
      <c r="B76" s="3" t="s">
        <v>257</v>
      </c>
      <c r="C76" s="3"/>
      <c r="D76" s="17">
        <v>0</v>
      </c>
      <c r="E76" s="9"/>
      <c r="F76" s="17">
        <v>60341.86</v>
      </c>
      <c r="G76" s="4"/>
      <c r="H76" s="17">
        <v>0</v>
      </c>
    </row>
    <row r="77" spans="1:8" x14ac:dyDescent="0.2">
      <c r="A77" t="s">
        <v>258</v>
      </c>
      <c r="B77" s="3" t="s">
        <v>259</v>
      </c>
      <c r="C77" s="3"/>
      <c r="D77" s="17">
        <v>0</v>
      </c>
      <c r="E77" s="9"/>
      <c r="F77" s="17">
        <v>0</v>
      </c>
      <c r="G77" s="4"/>
      <c r="H77" s="17">
        <v>0</v>
      </c>
    </row>
    <row r="78" spans="1:8" x14ac:dyDescent="0.2">
      <c r="A78" t="s">
        <v>260</v>
      </c>
      <c r="B78" s="3" t="s">
        <v>261</v>
      </c>
      <c r="C78" s="3"/>
      <c r="D78" s="17">
        <v>0</v>
      </c>
      <c r="E78" s="9"/>
      <c r="F78" s="17">
        <v>0</v>
      </c>
      <c r="G78" s="4"/>
      <c r="H78" s="17">
        <v>0</v>
      </c>
    </row>
    <row r="79" spans="1:8" x14ac:dyDescent="0.2">
      <c r="A79" t="s">
        <v>262</v>
      </c>
      <c r="B79" s="3" t="s">
        <v>263</v>
      </c>
      <c r="C79" s="3"/>
      <c r="D79" s="17">
        <v>0</v>
      </c>
      <c r="E79" s="9"/>
      <c r="F79" s="17">
        <v>0</v>
      </c>
      <c r="G79" s="4"/>
      <c r="H79" s="17">
        <v>0</v>
      </c>
    </row>
    <row r="80" spans="1:8" x14ac:dyDescent="0.2">
      <c r="A80" t="s">
        <v>264</v>
      </c>
      <c r="B80" s="3" t="s">
        <v>265</v>
      </c>
      <c r="C80" s="3"/>
      <c r="D80" s="17">
        <v>0</v>
      </c>
      <c r="E80" s="9"/>
      <c r="F80" s="17">
        <v>0</v>
      </c>
      <c r="G80" s="4"/>
      <c r="H80" s="17">
        <v>0</v>
      </c>
    </row>
    <row r="81" spans="1:8" x14ac:dyDescent="0.2">
      <c r="B81" s="2" t="s">
        <v>7</v>
      </c>
      <c r="C81" s="2"/>
      <c r="D81" s="21">
        <f>SUM(D75:D80)</f>
        <v>65810</v>
      </c>
      <c r="E81" s="8"/>
      <c r="F81" s="21">
        <f>SUM(F75:F80)</f>
        <v>126181.86</v>
      </c>
      <c r="G81" s="8"/>
      <c r="H81" s="18">
        <f>SUM(H75:H80)</f>
        <v>65840</v>
      </c>
    </row>
    <row r="82" spans="1:8" x14ac:dyDescent="0.2">
      <c r="B82" s="2" t="s">
        <v>184</v>
      </c>
      <c r="C82" s="2"/>
      <c r="D82" s="17"/>
      <c r="E82" s="9"/>
      <c r="F82" s="17"/>
      <c r="G82" s="4"/>
      <c r="H82" s="17"/>
    </row>
    <row r="83" spans="1:8" x14ac:dyDescent="0.2">
      <c r="A83" t="s">
        <v>266</v>
      </c>
      <c r="B83" s="3" t="s">
        <v>267</v>
      </c>
      <c r="C83" s="3"/>
      <c r="D83" s="17">
        <v>0</v>
      </c>
      <c r="E83" s="9"/>
      <c r="F83" s="17">
        <v>118</v>
      </c>
      <c r="G83" s="4"/>
      <c r="H83" s="17">
        <v>250</v>
      </c>
    </row>
    <row r="84" spans="1:8" x14ac:dyDescent="0.2">
      <c r="A84" t="s">
        <v>268</v>
      </c>
      <c r="B84" s="3" t="s">
        <v>163</v>
      </c>
      <c r="C84" s="3"/>
      <c r="D84" s="17">
        <v>0</v>
      </c>
      <c r="E84" s="9"/>
      <c r="F84" s="17">
        <v>0</v>
      </c>
      <c r="G84" s="4"/>
      <c r="H84" s="17">
        <v>0</v>
      </c>
    </row>
    <row r="85" spans="1:8" x14ac:dyDescent="0.2">
      <c r="A85" t="s">
        <v>269</v>
      </c>
      <c r="B85" s="3" t="s">
        <v>270</v>
      </c>
      <c r="C85" s="3"/>
      <c r="D85" s="17">
        <v>3294</v>
      </c>
      <c r="E85" s="9"/>
      <c r="F85" s="17">
        <v>0</v>
      </c>
      <c r="G85" s="4"/>
      <c r="H85" s="17">
        <v>0</v>
      </c>
    </row>
    <row r="86" spans="1:8" x14ac:dyDescent="0.2">
      <c r="A86" t="s">
        <v>271</v>
      </c>
      <c r="B86" s="3" t="s">
        <v>166</v>
      </c>
      <c r="C86" s="3"/>
      <c r="D86" s="26">
        <v>0</v>
      </c>
      <c r="E86" s="9"/>
      <c r="F86" s="26">
        <v>0</v>
      </c>
      <c r="G86" s="4"/>
      <c r="H86" s="26">
        <v>0</v>
      </c>
    </row>
    <row r="87" spans="1:8" x14ac:dyDescent="0.2">
      <c r="B87" s="2" t="s">
        <v>158</v>
      </c>
      <c r="C87" s="2"/>
      <c r="D87" s="18">
        <f>SUM(D82:D86)</f>
        <v>3294</v>
      </c>
      <c r="E87" s="8"/>
      <c r="F87" s="18">
        <f>SUM(F82:F86)</f>
        <v>118</v>
      </c>
      <c r="G87" s="8"/>
      <c r="H87" s="18">
        <f>SUM(H82:H86)</f>
        <v>250</v>
      </c>
    </row>
    <row r="88" spans="1:8" x14ac:dyDescent="0.2">
      <c r="B88" s="2" t="s">
        <v>167</v>
      </c>
      <c r="C88" s="2"/>
      <c r="E88" s="9"/>
      <c r="G88" s="4"/>
    </row>
    <row r="89" spans="1:8" x14ac:dyDescent="0.2">
      <c r="A89" t="s">
        <v>272</v>
      </c>
      <c r="B89" s="3" t="s">
        <v>273</v>
      </c>
      <c r="C89" s="3"/>
      <c r="D89" s="17">
        <v>726</v>
      </c>
      <c r="F89" s="17">
        <v>1686</v>
      </c>
      <c r="H89" s="17">
        <v>500</v>
      </c>
    </row>
    <row r="90" spans="1:8" x14ac:dyDescent="0.2">
      <c r="A90" t="s">
        <v>274</v>
      </c>
      <c r="B90" s="3" t="s">
        <v>171</v>
      </c>
      <c r="C90" s="3"/>
      <c r="D90" s="17">
        <v>0</v>
      </c>
      <c r="F90" s="17">
        <v>0</v>
      </c>
      <c r="H90" s="17">
        <v>0</v>
      </c>
    </row>
    <row r="91" spans="1:8" x14ac:dyDescent="0.2">
      <c r="A91" t="s">
        <v>275</v>
      </c>
      <c r="B91" s="3" t="s">
        <v>173</v>
      </c>
      <c r="C91" s="3"/>
      <c r="D91" s="17">
        <v>0</v>
      </c>
      <c r="F91" s="17">
        <v>0</v>
      </c>
      <c r="H91" s="17">
        <v>0</v>
      </c>
    </row>
    <row r="92" spans="1:8" x14ac:dyDescent="0.2">
      <c r="A92" t="s">
        <v>276</v>
      </c>
      <c r="B92" s="3" t="s">
        <v>175</v>
      </c>
      <c r="C92" s="3"/>
      <c r="D92" s="17">
        <v>71</v>
      </c>
      <c r="F92" s="17">
        <v>1249</v>
      </c>
      <c r="H92" s="17">
        <v>100</v>
      </c>
    </row>
    <row r="93" spans="1:8" x14ac:dyDescent="0.2">
      <c r="A93" t="s">
        <v>277</v>
      </c>
      <c r="B93" s="3" t="s">
        <v>278</v>
      </c>
      <c r="C93" s="3"/>
      <c r="D93" s="17">
        <v>930</v>
      </c>
      <c r="F93" s="17">
        <v>575</v>
      </c>
      <c r="H93" s="17">
        <v>1400</v>
      </c>
    </row>
    <row r="94" spans="1:8" x14ac:dyDescent="0.2">
      <c r="B94" s="2" t="s">
        <v>7</v>
      </c>
      <c r="C94" s="2"/>
      <c r="D94" s="18">
        <f>SUM(D89:D93)</f>
        <v>1727</v>
      </c>
      <c r="F94" s="18">
        <f>SUM(F89:F93)</f>
        <v>3510</v>
      </c>
      <c r="H94" s="18">
        <f>SUM(H89:H93)</f>
        <v>2000</v>
      </c>
    </row>
    <row r="95" spans="1:8" x14ac:dyDescent="0.2">
      <c r="B95" s="2" t="s">
        <v>418</v>
      </c>
      <c r="C95" s="2"/>
      <c r="D95" s="18">
        <v>4501</v>
      </c>
      <c r="F95" s="18">
        <v>60898</v>
      </c>
      <c r="H95" s="18">
        <v>12061</v>
      </c>
    </row>
    <row r="96" spans="1:8" x14ac:dyDescent="0.2">
      <c r="B96" s="2" t="s">
        <v>177</v>
      </c>
      <c r="C96" s="2"/>
      <c r="D96" s="21">
        <f>SUM(D42,D54,D62,D68,D74,D81,D87,D94,D95)</f>
        <v>167210</v>
      </c>
      <c r="F96" s="21">
        <f>SUM(F42,F54,F62,F68,F74,F81,F87,F94,F95)</f>
        <v>273195.56</v>
      </c>
      <c r="H96" s="21">
        <f>SUM(H42,H54,H62,H68,H74,H81,H87,H94,H95)</f>
        <v>189330</v>
      </c>
    </row>
    <row r="98" spans="2:8" x14ac:dyDescent="0.2">
      <c r="B98" s="2"/>
      <c r="C98" s="2"/>
    </row>
    <row r="99" spans="2:8" x14ac:dyDescent="0.2">
      <c r="D99" s="17"/>
      <c r="F99" s="17"/>
      <c r="H99" s="17"/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"/>
  <sheetViews>
    <sheetView zoomScaleNormal="100" workbookViewId="0">
      <selection activeCell="J145" sqref="J145"/>
    </sheetView>
  </sheetViews>
  <sheetFormatPr defaultRowHeight="12.75" x14ac:dyDescent="0.2"/>
  <cols>
    <col min="1" max="1" width="0.28515625" customWidth="1"/>
    <col min="2" max="2" width="28.7109375" customWidth="1"/>
    <col min="3" max="3" width="4.7109375" customWidth="1"/>
    <col min="4" max="4" width="12.7109375" customWidth="1"/>
    <col min="5" max="5" width="4.7109375" customWidth="1"/>
    <col min="6" max="6" width="12.7109375" customWidth="1"/>
    <col min="7" max="7" width="4.7109375" customWidth="1"/>
    <col min="8" max="8" width="12.7109375" customWidth="1"/>
  </cols>
  <sheetData>
    <row r="1" spans="1:8" x14ac:dyDescent="0.2">
      <c r="C1" s="2"/>
      <c r="D1" s="2" t="s">
        <v>420</v>
      </c>
      <c r="E1" s="2"/>
      <c r="F1" s="2"/>
    </row>
    <row r="2" spans="1:8" x14ac:dyDescent="0.2">
      <c r="C2" s="2"/>
      <c r="D2" s="2" t="s">
        <v>499</v>
      </c>
      <c r="E2" s="2"/>
      <c r="F2" s="2"/>
    </row>
    <row r="4" spans="1:8" x14ac:dyDescent="0.2">
      <c r="D4" s="19" t="s">
        <v>1</v>
      </c>
      <c r="F4" s="19" t="s">
        <v>2</v>
      </c>
      <c r="H4" s="19" t="s">
        <v>36</v>
      </c>
    </row>
    <row r="5" spans="1:8" x14ac:dyDescent="0.2">
      <c r="A5" s="13" t="s">
        <v>413</v>
      </c>
      <c r="B5" s="19" t="s">
        <v>3</v>
      </c>
      <c r="C5" s="1"/>
      <c r="D5" s="33">
        <v>2016</v>
      </c>
      <c r="E5" s="1"/>
      <c r="F5" s="33">
        <v>2017</v>
      </c>
      <c r="G5" s="1"/>
      <c r="H5" s="29">
        <v>2018</v>
      </c>
    </row>
    <row r="6" spans="1:8" x14ac:dyDescent="0.2">
      <c r="A6" s="14"/>
      <c r="B6" s="24" t="s">
        <v>39</v>
      </c>
      <c r="C6" s="6"/>
      <c r="D6" s="20"/>
      <c r="E6" s="1"/>
      <c r="F6" s="20"/>
      <c r="G6" s="1"/>
    </row>
    <row r="7" spans="1:8" x14ac:dyDescent="0.2">
      <c r="A7" s="14"/>
      <c r="B7" s="23" t="s">
        <v>4</v>
      </c>
      <c r="C7" s="2"/>
      <c r="D7" s="23"/>
      <c r="E7" s="4"/>
      <c r="F7" s="23"/>
      <c r="H7" s="2"/>
    </row>
    <row r="8" spans="1:8" x14ac:dyDescent="0.2">
      <c r="A8" s="14" t="s">
        <v>41</v>
      </c>
      <c r="B8" s="20" t="s">
        <v>37</v>
      </c>
      <c r="D8" s="17">
        <v>0</v>
      </c>
      <c r="E8" s="4"/>
      <c r="F8" s="17">
        <v>180</v>
      </c>
      <c r="G8" s="4"/>
      <c r="H8" s="17">
        <v>200</v>
      </c>
    </row>
    <row r="9" spans="1:8" x14ac:dyDescent="0.2">
      <c r="A9" s="14" t="s">
        <v>42</v>
      </c>
      <c r="B9" s="20" t="s">
        <v>43</v>
      </c>
      <c r="D9" s="17">
        <v>1295.2</v>
      </c>
      <c r="E9" s="4"/>
      <c r="F9" s="17">
        <v>3497</v>
      </c>
      <c r="G9" s="4"/>
      <c r="H9" s="17">
        <v>2000</v>
      </c>
    </row>
    <row r="10" spans="1:8" x14ac:dyDescent="0.2">
      <c r="A10" s="14" t="s">
        <v>44</v>
      </c>
      <c r="B10" s="20" t="s">
        <v>15</v>
      </c>
      <c r="D10" s="17">
        <v>900</v>
      </c>
      <c r="E10" s="4"/>
      <c r="F10" s="17">
        <v>150</v>
      </c>
      <c r="G10" s="4"/>
      <c r="H10" s="17">
        <v>500</v>
      </c>
    </row>
    <row r="11" spans="1:8" x14ac:dyDescent="0.2">
      <c r="A11" s="14" t="s">
        <v>5</v>
      </c>
      <c r="B11" s="20" t="s">
        <v>45</v>
      </c>
      <c r="D11" s="17">
        <v>0</v>
      </c>
      <c r="E11" s="4"/>
      <c r="F11" s="17">
        <v>0</v>
      </c>
      <c r="G11" s="4"/>
      <c r="H11" s="17">
        <v>50</v>
      </c>
    </row>
    <row r="12" spans="1:8" x14ac:dyDescent="0.2">
      <c r="A12" s="14" t="s">
        <v>6</v>
      </c>
      <c r="B12" s="22" t="s">
        <v>443</v>
      </c>
      <c r="D12" s="17">
        <v>-40</v>
      </c>
      <c r="E12" s="4"/>
      <c r="F12" s="17">
        <v>100</v>
      </c>
      <c r="G12" s="4"/>
      <c r="H12" s="17">
        <v>40</v>
      </c>
    </row>
    <row r="13" spans="1:8" x14ac:dyDescent="0.2">
      <c r="A13" s="14"/>
      <c r="B13" s="20" t="s">
        <v>21</v>
      </c>
      <c r="C13" s="2"/>
      <c r="D13" s="17">
        <v>98.6</v>
      </c>
      <c r="E13" s="5"/>
      <c r="F13" s="17">
        <v>165</v>
      </c>
      <c r="G13" s="5"/>
      <c r="H13" s="17">
        <v>500</v>
      </c>
    </row>
    <row r="14" spans="1:8" x14ac:dyDescent="0.2">
      <c r="A14" s="14"/>
      <c r="B14" s="23" t="s">
        <v>7</v>
      </c>
      <c r="C14" s="2"/>
      <c r="D14" s="18">
        <f>SUM(D8:D13)</f>
        <v>2253.7999999999997</v>
      </c>
      <c r="E14" s="4"/>
      <c r="F14" s="18">
        <f>SUM(F8:F13)</f>
        <v>4092</v>
      </c>
      <c r="G14" s="4"/>
      <c r="H14" s="5">
        <f>SUM(H8:H13)</f>
        <v>3290</v>
      </c>
    </row>
    <row r="15" spans="1:8" x14ac:dyDescent="0.2">
      <c r="A15" s="14" t="s">
        <v>9</v>
      </c>
      <c r="B15" s="23" t="s">
        <v>8</v>
      </c>
      <c r="D15" s="20"/>
      <c r="E15" s="4"/>
      <c r="F15" s="20"/>
      <c r="G15" s="4"/>
    </row>
    <row r="16" spans="1:8" x14ac:dyDescent="0.2">
      <c r="A16" s="14" t="s">
        <v>11</v>
      </c>
      <c r="B16" s="20" t="s">
        <v>10</v>
      </c>
      <c r="D16" s="17">
        <v>370</v>
      </c>
      <c r="E16" s="4"/>
      <c r="F16" s="17">
        <v>150</v>
      </c>
      <c r="G16" s="4"/>
      <c r="H16" s="17">
        <v>250</v>
      </c>
    </row>
    <row r="17" spans="1:8" x14ac:dyDescent="0.2">
      <c r="A17" s="14" t="s">
        <v>12</v>
      </c>
      <c r="B17" s="20" t="s">
        <v>14</v>
      </c>
      <c r="D17" s="17">
        <v>1050</v>
      </c>
      <c r="E17" s="4"/>
      <c r="F17" s="17">
        <v>1205</v>
      </c>
      <c r="G17" s="4"/>
      <c r="H17" s="17">
        <v>1200</v>
      </c>
    </row>
    <row r="18" spans="1:8" x14ac:dyDescent="0.2">
      <c r="A18" s="14" t="s">
        <v>57</v>
      </c>
      <c r="B18" s="20" t="s">
        <v>16</v>
      </c>
      <c r="D18" s="17">
        <v>225</v>
      </c>
      <c r="E18" s="4"/>
      <c r="F18" s="17">
        <v>150</v>
      </c>
      <c r="G18" s="4"/>
      <c r="H18" s="17">
        <v>225</v>
      </c>
    </row>
    <row r="19" spans="1:8" x14ac:dyDescent="0.2">
      <c r="A19" s="14" t="s">
        <v>17</v>
      </c>
      <c r="B19" s="20" t="s">
        <v>28</v>
      </c>
      <c r="D19" s="17">
        <v>3770.19</v>
      </c>
      <c r="E19" s="4"/>
      <c r="F19" s="17">
        <v>3752.68</v>
      </c>
      <c r="G19" s="4"/>
      <c r="H19" s="17">
        <v>3750</v>
      </c>
    </row>
    <row r="20" spans="1:8" x14ac:dyDescent="0.2">
      <c r="A20" s="14" t="s">
        <v>19</v>
      </c>
      <c r="B20" s="20" t="s">
        <v>18</v>
      </c>
      <c r="D20" s="17">
        <v>13032.23</v>
      </c>
      <c r="E20" s="4"/>
      <c r="F20" s="17">
        <v>13104.53</v>
      </c>
      <c r="G20" s="4"/>
      <c r="H20" s="17">
        <v>13000</v>
      </c>
    </row>
    <row r="21" spans="1:8" x14ac:dyDescent="0.2">
      <c r="A21" s="14" t="s">
        <v>0</v>
      </c>
      <c r="B21" s="20" t="s">
        <v>20</v>
      </c>
      <c r="C21" s="2"/>
      <c r="D21" s="17">
        <v>500</v>
      </c>
      <c r="E21" s="5"/>
      <c r="F21" s="17">
        <v>500</v>
      </c>
      <c r="G21" s="5"/>
      <c r="H21" s="17">
        <v>500</v>
      </c>
    </row>
    <row r="22" spans="1:8" x14ac:dyDescent="0.2">
      <c r="A22" s="14"/>
      <c r="B22" s="23" t="s">
        <v>7</v>
      </c>
      <c r="C22" s="2"/>
      <c r="D22" s="18">
        <f>SUM(D16:D21)</f>
        <v>18947.419999999998</v>
      </c>
      <c r="E22" s="4"/>
      <c r="F22" s="18">
        <f>SUM(F16:F21)</f>
        <v>18862.21</v>
      </c>
      <c r="G22" s="4"/>
      <c r="H22" s="5">
        <f>SUM(H16:H21)</f>
        <v>18925</v>
      </c>
    </row>
    <row r="23" spans="1:8" x14ac:dyDescent="0.2">
      <c r="A23" s="14" t="s">
        <v>46</v>
      </c>
      <c r="B23" s="23" t="s">
        <v>22</v>
      </c>
      <c r="D23" s="20"/>
      <c r="E23" s="4"/>
      <c r="F23" s="20"/>
      <c r="G23" s="4"/>
    </row>
    <row r="24" spans="1:8" x14ac:dyDescent="0.2">
      <c r="A24" s="14" t="s">
        <v>23</v>
      </c>
      <c r="B24" s="20" t="s">
        <v>47</v>
      </c>
      <c r="D24" s="17">
        <v>27325.119999999999</v>
      </c>
      <c r="E24" s="4"/>
      <c r="F24" s="17">
        <v>21915</v>
      </c>
      <c r="G24" s="4"/>
      <c r="H24" s="17">
        <v>25000</v>
      </c>
    </row>
    <row r="25" spans="1:8" x14ac:dyDescent="0.2">
      <c r="A25" s="14" t="s">
        <v>24</v>
      </c>
      <c r="B25" t="s">
        <v>48</v>
      </c>
      <c r="D25" s="17">
        <v>8165</v>
      </c>
      <c r="E25" s="4"/>
      <c r="F25" s="17">
        <v>3784</v>
      </c>
      <c r="G25" s="4"/>
      <c r="H25" s="17">
        <v>5000</v>
      </c>
    </row>
    <row r="26" spans="1:8" x14ac:dyDescent="0.2">
      <c r="A26" s="14" t="s">
        <v>25</v>
      </c>
      <c r="B26" t="s">
        <v>49</v>
      </c>
      <c r="D26" s="17">
        <v>0</v>
      </c>
      <c r="E26" s="4"/>
      <c r="F26" s="17">
        <v>0</v>
      </c>
      <c r="G26" s="4"/>
      <c r="H26" s="17">
        <v>0</v>
      </c>
    </row>
    <row r="27" spans="1:8" x14ac:dyDescent="0.2">
      <c r="A27" s="14" t="s">
        <v>54</v>
      </c>
      <c r="B27" s="20" t="s">
        <v>53</v>
      </c>
      <c r="D27" s="17">
        <v>23592</v>
      </c>
      <c r="E27" s="4"/>
      <c r="F27" s="17">
        <v>9220</v>
      </c>
      <c r="G27" s="4"/>
      <c r="H27" s="17">
        <v>15000</v>
      </c>
    </row>
    <row r="28" spans="1:8" x14ac:dyDescent="0.2">
      <c r="A28" s="14" t="s">
        <v>26</v>
      </c>
      <c r="B28" s="20" t="s">
        <v>50</v>
      </c>
      <c r="D28" s="17">
        <v>45051.01</v>
      </c>
      <c r="E28" s="4"/>
      <c r="F28" s="17">
        <v>47501</v>
      </c>
      <c r="G28" s="4"/>
      <c r="H28" s="17">
        <v>55000</v>
      </c>
    </row>
    <row r="29" spans="1:8" x14ac:dyDescent="0.2">
      <c r="A29" s="14" t="s">
        <v>55</v>
      </c>
      <c r="B29" s="20" t="s">
        <v>51</v>
      </c>
      <c r="D29" s="17">
        <v>0</v>
      </c>
      <c r="E29" s="4"/>
      <c r="F29" s="17">
        <v>0</v>
      </c>
      <c r="G29" s="4"/>
      <c r="H29" s="17">
        <v>0</v>
      </c>
    </row>
    <row r="30" spans="1:8" x14ac:dyDescent="0.2">
      <c r="A30" s="14" t="s">
        <v>56</v>
      </c>
      <c r="B30" s="20" t="s">
        <v>52</v>
      </c>
      <c r="C30" s="3"/>
      <c r="D30" s="17">
        <v>9244</v>
      </c>
      <c r="E30" s="4"/>
      <c r="F30" s="17">
        <v>6501</v>
      </c>
      <c r="G30" s="4"/>
      <c r="H30" s="17">
        <v>7500</v>
      </c>
    </row>
    <row r="31" spans="1:8" x14ac:dyDescent="0.2">
      <c r="A31" s="14"/>
      <c r="B31" s="23" t="s">
        <v>7</v>
      </c>
      <c r="C31" s="2"/>
      <c r="D31" s="18">
        <f>SUM(D24:D30)</f>
        <v>113377.13</v>
      </c>
      <c r="E31" s="5"/>
      <c r="F31" s="18">
        <f>SUM(F24:F30)</f>
        <v>88921</v>
      </c>
      <c r="G31" s="5"/>
      <c r="H31" s="5">
        <f>SUM(H24:H30)</f>
        <v>107500</v>
      </c>
    </row>
    <row r="32" spans="1:8" x14ac:dyDescent="0.2">
      <c r="A32" s="14"/>
      <c r="B32" s="23" t="s">
        <v>58</v>
      </c>
      <c r="C32" s="2"/>
      <c r="D32" s="20"/>
      <c r="E32" s="4"/>
      <c r="F32" s="20"/>
      <c r="G32" s="4"/>
    </row>
    <row r="33" spans="1:8" x14ac:dyDescent="0.2">
      <c r="A33" s="14" t="s">
        <v>379</v>
      </c>
      <c r="B33" s="22" t="s">
        <v>389</v>
      </c>
      <c r="C33" s="3"/>
      <c r="D33" s="25">
        <v>0</v>
      </c>
      <c r="E33" s="4"/>
      <c r="F33" s="25">
        <v>0</v>
      </c>
      <c r="G33" s="4"/>
      <c r="H33" s="12">
        <v>0</v>
      </c>
    </row>
    <row r="34" spans="1:8" x14ac:dyDescent="0.2">
      <c r="A34" s="14" t="s">
        <v>27</v>
      </c>
      <c r="B34" s="22" t="s">
        <v>59</v>
      </c>
      <c r="C34" s="3"/>
      <c r="D34" s="25">
        <v>0</v>
      </c>
      <c r="E34" s="4"/>
      <c r="F34" s="25">
        <v>0</v>
      </c>
      <c r="G34" s="4"/>
      <c r="H34" s="12">
        <v>0</v>
      </c>
    </row>
    <row r="35" spans="1:8" x14ac:dyDescent="0.2">
      <c r="A35" s="14" t="s">
        <v>380</v>
      </c>
      <c r="B35" s="22" t="s">
        <v>381</v>
      </c>
      <c r="C35" s="3"/>
      <c r="D35" s="25">
        <v>0</v>
      </c>
      <c r="E35" s="4"/>
      <c r="F35" s="25">
        <v>0</v>
      </c>
      <c r="G35" s="4"/>
      <c r="H35" s="12">
        <v>0</v>
      </c>
    </row>
    <row r="36" spans="1:8" x14ac:dyDescent="0.2">
      <c r="A36" s="14" t="s">
        <v>382</v>
      </c>
      <c r="B36" s="22" t="s">
        <v>383</v>
      </c>
      <c r="C36" s="3"/>
      <c r="D36" s="25">
        <v>0</v>
      </c>
      <c r="E36" s="4"/>
      <c r="F36" s="25">
        <v>0</v>
      </c>
      <c r="G36" s="4"/>
      <c r="H36" s="12">
        <v>0</v>
      </c>
    </row>
    <row r="37" spans="1:8" x14ac:dyDescent="0.2">
      <c r="A37" s="14" t="s">
        <v>60</v>
      </c>
      <c r="B37" s="22" t="s">
        <v>61</v>
      </c>
      <c r="C37" s="3"/>
      <c r="D37" s="25">
        <v>0</v>
      </c>
      <c r="E37" s="4"/>
      <c r="F37" s="25">
        <v>0</v>
      </c>
      <c r="G37" s="4"/>
      <c r="H37" s="12">
        <v>0</v>
      </c>
    </row>
    <row r="38" spans="1:8" x14ac:dyDescent="0.2">
      <c r="A38" s="14" t="s">
        <v>384</v>
      </c>
      <c r="B38" s="22" t="s">
        <v>385</v>
      </c>
      <c r="C38" s="3"/>
      <c r="D38" s="25">
        <v>0</v>
      </c>
      <c r="E38" s="4"/>
      <c r="F38" s="25">
        <v>0</v>
      </c>
      <c r="G38" s="4"/>
      <c r="H38" s="12">
        <v>0</v>
      </c>
    </row>
    <row r="39" spans="1:8" x14ac:dyDescent="0.2">
      <c r="A39" s="14" t="s">
        <v>62</v>
      </c>
      <c r="B39" s="22" t="s">
        <v>63</v>
      </c>
      <c r="C39" s="3"/>
      <c r="D39" s="17">
        <v>3616</v>
      </c>
      <c r="E39" s="4"/>
      <c r="F39" s="17">
        <v>3546</v>
      </c>
      <c r="G39" s="12"/>
      <c r="H39" s="17">
        <v>5200</v>
      </c>
    </row>
    <row r="40" spans="1:8" x14ac:dyDescent="0.2">
      <c r="A40" s="14" t="s">
        <v>64</v>
      </c>
      <c r="B40" s="22" t="s">
        <v>65</v>
      </c>
      <c r="C40" s="3"/>
      <c r="D40" s="17">
        <v>0</v>
      </c>
      <c r="E40" s="4"/>
      <c r="F40" s="17">
        <v>1141</v>
      </c>
      <c r="G40" s="4"/>
      <c r="H40" s="17">
        <v>1200</v>
      </c>
    </row>
    <row r="41" spans="1:8" x14ac:dyDescent="0.2">
      <c r="A41" s="14"/>
      <c r="B41" s="22" t="s">
        <v>29</v>
      </c>
      <c r="C41" s="3"/>
      <c r="D41" s="17">
        <v>30554.82</v>
      </c>
      <c r="E41" s="5"/>
      <c r="F41" s="17">
        <v>13138</v>
      </c>
      <c r="G41" s="5"/>
      <c r="H41" s="17">
        <v>25000</v>
      </c>
    </row>
    <row r="42" spans="1:8" x14ac:dyDescent="0.2">
      <c r="A42" s="14"/>
      <c r="B42" s="23" t="s">
        <v>7</v>
      </c>
      <c r="C42" s="2"/>
      <c r="D42" s="18">
        <f>SUM(D35:D41)</f>
        <v>34170.82</v>
      </c>
      <c r="E42" s="4"/>
      <c r="F42" s="18">
        <f>SUM(F35:F41)</f>
        <v>17825</v>
      </c>
      <c r="G42" s="4"/>
      <c r="H42" s="5">
        <f>SUM(H33:H41)</f>
        <v>31400</v>
      </c>
    </row>
    <row r="43" spans="1:8" x14ac:dyDescent="0.2">
      <c r="A43" s="14"/>
      <c r="B43" s="23" t="s">
        <v>31</v>
      </c>
      <c r="C43" s="2"/>
    </row>
    <row r="44" spans="1:8" x14ac:dyDescent="0.2">
      <c r="A44" s="14" t="s">
        <v>66</v>
      </c>
      <c r="B44" s="22" t="s">
        <v>67</v>
      </c>
      <c r="C44" s="3"/>
      <c r="D44" s="20"/>
      <c r="E44" s="4"/>
      <c r="F44" s="20"/>
      <c r="G44" s="4"/>
    </row>
    <row r="45" spans="1:8" x14ac:dyDescent="0.2">
      <c r="A45" s="14" t="s">
        <v>68</v>
      </c>
      <c r="B45" s="22" t="s">
        <v>69</v>
      </c>
      <c r="C45" s="3"/>
      <c r="D45" s="17">
        <v>0</v>
      </c>
      <c r="E45" s="4"/>
      <c r="F45" s="17">
        <v>0</v>
      </c>
      <c r="G45" s="4"/>
      <c r="H45" s="17">
        <v>0</v>
      </c>
    </row>
    <row r="46" spans="1:8" x14ac:dyDescent="0.2">
      <c r="A46" s="14" t="s">
        <v>72</v>
      </c>
      <c r="B46" s="22" t="s">
        <v>13</v>
      </c>
      <c r="C46" s="3"/>
      <c r="D46" s="17">
        <v>1154</v>
      </c>
      <c r="E46" s="4"/>
      <c r="F46" s="17">
        <v>2784</v>
      </c>
      <c r="G46" s="4"/>
      <c r="H46" s="17">
        <v>2000</v>
      </c>
    </row>
    <row r="47" spans="1:8" x14ac:dyDescent="0.2">
      <c r="A47" s="14" t="s">
        <v>30</v>
      </c>
      <c r="B47" s="3" t="s">
        <v>71</v>
      </c>
      <c r="C47" s="3"/>
      <c r="D47" s="17">
        <v>0</v>
      </c>
      <c r="E47" s="4"/>
      <c r="F47" s="17">
        <v>0</v>
      </c>
      <c r="G47" s="4"/>
      <c r="H47" s="17">
        <v>0</v>
      </c>
    </row>
    <row r="48" spans="1:8" x14ac:dyDescent="0.2">
      <c r="A48" s="14" t="s">
        <v>386</v>
      </c>
      <c r="B48" s="3" t="s">
        <v>207</v>
      </c>
      <c r="C48" s="3"/>
      <c r="D48" s="17">
        <v>0</v>
      </c>
      <c r="E48" s="4"/>
      <c r="F48" s="17">
        <v>0</v>
      </c>
      <c r="G48" s="4"/>
      <c r="H48" s="17">
        <v>0</v>
      </c>
    </row>
    <row r="49" spans="1:8" x14ac:dyDescent="0.2">
      <c r="A49" s="14" t="s">
        <v>70</v>
      </c>
      <c r="B49" s="3" t="s">
        <v>445</v>
      </c>
      <c r="C49" s="3"/>
      <c r="D49" s="17">
        <v>333</v>
      </c>
      <c r="E49" s="4"/>
      <c r="F49" s="17">
        <v>409</v>
      </c>
      <c r="G49" s="4"/>
      <c r="H49" s="17">
        <v>500</v>
      </c>
    </row>
    <row r="50" spans="1:8" x14ac:dyDescent="0.2">
      <c r="A50" s="14" t="s">
        <v>387</v>
      </c>
      <c r="B50" s="3" t="s">
        <v>446</v>
      </c>
      <c r="C50" s="3"/>
      <c r="D50" s="20">
        <v>53</v>
      </c>
      <c r="E50" s="4"/>
      <c r="F50" s="17">
        <v>1.84</v>
      </c>
      <c r="G50" s="4"/>
      <c r="H50" s="17">
        <v>20</v>
      </c>
    </row>
    <row r="51" spans="1:8" x14ac:dyDescent="0.2">
      <c r="A51" s="14" t="s">
        <v>32</v>
      </c>
      <c r="B51" s="3" t="s">
        <v>447</v>
      </c>
      <c r="D51" s="17">
        <v>0</v>
      </c>
      <c r="E51" s="4"/>
      <c r="F51" s="17">
        <v>0</v>
      </c>
      <c r="G51" s="4"/>
      <c r="H51" s="17">
        <v>0</v>
      </c>
    </row>
    <row r="52" spans="1:8" x14ac:dyDescent="0.2">
      <c r="A52" s="14" t="s">
        <v>33</v>
      </c>
      <c r="B52" t="s">
        <v>34</v>
      </c>
    </row>
    <row r="53" spans="1:8" x14ac:dyDescent="0.2">
      <c r="A53" s="14"/>
      <c r="B53" s="2" t="s">
        <v>7</v>
      </c>
      <c r="C53" s="2"/>
      <c r="D53" s="17">
        <v>5172</v>
      </c>
      <c r="E53" s="5"/>
      <c r="F53" s="17">
        <v>2546</v>
      </c>
      <c r="G53" s="5"/>
      <c r="H53" s="17">
        <v>500</v>
      </c>
    </row>
    <row r="54" spans="1:8" x14ac:dyDescent="0.2">
      <c r="A54" s="14"/>
      <c r="B54" s="2" t="s">
        <v>419</v>
      </c>
      <c r="C54" s="2"/>
      <c r="D54" s="18">
        <f>SUM(D45:D53)</f>
        <v>6712</v>
      </c>
      <c r="E54" s="5"/>
      <c r="F54" s="18">
        <f>SUM(F45:F53)</f>
        <v>5740.84</v>
      </c>
      <c r="G54" s="5"/>
      <c r="H54" s="18">
        <f>SUM(H45:H53)</f>
        <v>3020</v>
      </c>
    </row>
    <row r="55" spans="1:8" x14ac:dyDescent="0.2">
      <c r="A55" s="14"/>
      <c r="B55" s="2" t="s">
        <v>35</v>
      </c>
      <c r="C55" s="2"/>
      <c r="D55" s="18">
        <f>SUM(D14,D22,D31,D42,D54)</f>
        <v>175461.17</v>
      </c>
      <c r="E55" s="5"/>
      <c r="F55" s="18">
        <f>SUM(F14,F22,F31,F42,F54)</f>
        <v>135441.04999999999</v>
      </c>
      <c r="G55" s="5"/>
      <c r="H55" s="18">
        <f>SUM(H14,H22,H31,H42,H54)</f>
        <v>164135</v>
      </c>
    </row>
    <row r="56" spans="1:8" x14ac:dyDescent="0.2">
      <c r="A56" s="14"/>
      <c r="B56" s="2"/>
      <c r="C56" s="2"/>
    </row>
    <row r="57" spans="1:8" x14ac:dyDescent="0.2">
      <c r="A57" s="14"/>
      <c r="B57" s="19" t="s">
        <v>3</v>
      </c>
      <c r="C57" s="2"/>
      <c r="D57" s="18"/>
      <c r="E57" s="5"/>
      <c r="F57" s="18"/>
      <c r="G57" s="5"/>
      <c r="H57" s="18"/>
    </row>
    <row r="58" spans="1:8" x14ac:dyDescent="0.2">
      <c r="A58" s="13" t="s">
        <v>178</v>
      </c>
      <c r="B58" s="23" t="s">
        <v>38</v>
      </c>
      <c r="C58" s="1"/>
      <c r="D58" s="46"/>
      <c r="E58" s="51"/>
      <c r="F58" s="46"/>
      <c r="G58" s="51"/>
      <c r="H58" s="46"/>
    </row>
    <row r="59" spans="1:8" x14ac:dyDescent="0.2">
      <c r="A59" s="13"/>
      <c r="B59" s="23" t="s">
        <v>73</v>
      </c>
      <c r="C59" s="2"/>
      <c r="D59" s="46"/>
      <c r="E59" s="51"/>
      <c r="F59" s="46"/>
      <c r="G59" s="51"/>
      <c r="H59" s="51"/>
    </row>
    <row r="60" spans="1:8" x14ac:dyDescent="0.2">
      <c r="A60" s="14"/>
      <c r="B60" s="22" t="s">
        <v>75</v>
      </c>
      <c r="C60" s="2"/>
      <c r="D60" s="17">
        <v>1976</v>
      </c>
      <c r="E60" s="4"/>
      <c r="F60" s="17">
        <v>1352</v>
      </c>
      <c r="G60" s="4"/>
      <c r="H60" s="17">
        <v>2000</v>
      </c>
    </row>
    <row r="61" spans="1:8" x14ac:dyDescent="0.2">
      <c r="A61" s="14" t="s">
        <v>74</v>
      </c>
      <c r="B61" s="22" t="s">
        <v>77</v>
      </c>
      <c r="C61" s="3"/>
      <c r="D61" s="17">
        <v>799</v>
      </c>
      <c r="E61" s="4"/>
      <c r="F61" s="17">
        <v>532</v>
      </c>
      <c r="G61" s="4"/>
      <c r="H61" s="17">
        <v>500</v>
      </c>
    </row>
    <row r="62" spans="1:8" x14ac:dyDescent="0.2">
      <c r="A62" s="14" t="s">
        <v>76</v>
      </c>
      <c r="B62" s="22" t="s">
        <v>79</v>
      </c>
      <c r="C62" s="3"/>
      <c r="D62" s="17">
        <v>1848</v>
      </c>
      <c r="E62" s="4"/>
      <c r="F62" s="17">
        <v>2070</v>
      </c>
      <c r="G62" s="4"/>
      <c r="H62" s="17">
        <v>2000</v>
      </c>
    </row>
    <row r="63" spans="1:8" x14ac:dyDescent="0.2">
      <c r="A63" s="14" t="s">
        <v>78</v>
      </c>
      <c r="B63" s="22" t="s">
        <v>81</v>
      </c>
      <c r="C63" s="3"/>
      <c r="D63" s="17">
        <v>2482</v>
      </c>
      <c r="E63" s="4"/>
      <c r="F63" s="17">
        <v>2408</v>
      </c>
      <c r="G63" s="4"/>
      <c r="H63" s="17">
        <v>2500</v>
      </c>
    </row>
    <row r="64" spans="1:8" x14ac:dyDescent="0.2">
      <c r="A64" s="14" t="s">
        <v>80</v>
      </c>
      <c r="B64" s="22" t="s">
        <v>83</v>
      </c>
      <c r="C64" s="3"/>
      <c r="D64" s="17">
        <v>4428</v>
      </c>
      <c r="E64" s="4"/>
      <c r="F64" s="17">
        <v>4697</v>
      </c>
      <c r="G64" s="4"/>
      <c r="H64" s="17">
        <v>5000</v>
      </c>
    </row>
    <row r="65" spans="1:8" x14ac:dyDescent="0.2">
      <c r="A65" s="14" t="s">
        <v>82</v>
      </c>
      <c r="B65" s="22" t="s">
        <v>85</v>
      </c>
      <c r="C65" s="3"/>
      <c r="D65" s="17">
        <v>1480</v>
      </c>
      <c r="E65" s="4"/>
      <c r="F65" s="17">
        <v>308</v>
      </c>
      <c r="G65" s="4"/>
      <c r="H65" s="17">
        <v>2000</v>
      </c>
    </row>
    <row r="66" spans="1:8" x14ac:dyDescent="0.2">
      <c r="A66" s="14" t="s">
        <v>84</v>
      </c>
      <c r="B66" s="22" t="s">
        <v>112</v>
      </c>
      <c r="C66" s="3"/>
      <c r="D66" s="17">
        <v>0</v>
      </c>
      <c r="E66" s="4"/>
      <c r="F66" s="17">
        <v>0</v>
      </c>
      <c r="G66" s="4"/>
      <c r="H66" s="17"/>
    </row>
    <row r="67" spans="1:8" x14ac:dyDescent="0.2">
      <c r="A67" s="14" t="s">
        <v>86</v>
      </c>
      <c r="B67" s="23" t="s">
        <v>7</v>
      </c>
      <c r="C67" s="3"/>
      <c r="D67" s="18">
        <f>SUM(D60:D66)</f>
        <v>13013</v>
      </c>
      <c r="E67" s="5"/>
      <c r="F67" s="18">
        <f>SUM(F60:F66)</f>
        <v>11367</v>
      </c>
      <c r="G67" s="5"/>
      <c r="H67" s="18">
        <f>SUM(H60:H66)</f>
        <v>14000</v>
      </c>
    </row>
    <row r="68" spans="1:8" x14ac:dyDescent="0.2">
      <c r="A68" s="14"/>
      <c r="B68" s="23" t="s">
        <v>87</v>
      </c>
      <c r="C68" s="2"/>
    </row>
    <row r="69" spans="1:8" x14ac:dyDescent="0.2">
      <c r="A69" s="14"/>
      <c r="B69" s="22" t="s">
        <v>37</v>
      </c>
      <c r="C69" s="2"/>
      <c r="D69" s="17">
        <v>149</v>
      </c>
      <c r="E69" s="4"/>
      <c r="F69" s="17">
        <v>120</v>
      </c>
      <c r="G69" s="4"/>
      <c r="H69" s="17">
        <v>250</v>
      </c>
    </row>
    <row r="70" spans="1:8" x14ac:dyDescent="0.2">
      <c r="A70" s="14" t="s">
        <v>88</v>
      </c>
      <c r="B70" s="3" t="s">
        <v>90</v>
      </c>
      <c r="C70" s="3"/>
      <c r="D70" s="17">
        <v>780</v>
      </c>
      <c r="E70" s="4"/>
      <c r="F70" s="17">
        <v>2526</v>
      </c>
      <c r="G70" s="4"/>
      <c r="H70" s="17">
        <v>2500</v>
      </c>
    </row>
    <row r="71" spans="1:8" x14ac:dyDescent="0.2">
      <c r="A71" s="14" t="s">
        <v>89</v>
      </c>
      <c r="B71" s="3" t="s">
        <v>429</v>
      </c>
      <c r="C71" s="3"/>
      <c r="D71" s="17">
        <v>8827</v>
      </c>
      <c r="E71" s="4"/>
      <c r="F71" s="17">
        <v>4339</v>
      </c>
      <c r="G71" s="4"/>
      <c r="H71" s="17">
        <v>9875</v>
      </c>
    </row>
    <row r="72" spans="1:8" x14ac:dyDescent="0.2">
      <c r="A72" s="14" t="s">
        <v>91</v>
      </c>
      <c r="B72" s="3" t="s">
        <v>45</v>
      </c>
      <c r="C72" s="3"/>
      <c r="D72" s="17">
        <v>1423</v>
      </c>
      <c r="E72" s="4"/>
      <c r="F72" s="17">
        <v>2589</v>
      </c>
      <c r="G72" s="4"/>
      <c r="H72" s="17">
        <v>2500</v>
      </c>
    </row>
    <row r="73" spans="1:8" x14ac:dyDescent="0.2">
      <c r="A73" s="14" t="s">
        <v>92</v>
      </c>
      <c r="B73" s="3" t="s">
        <v>426</v>
      </c>
      <c r="C73" s="3"/>
      <c r="D73" s="17">
        <v>0</v>
      </c>
      <c r="E73" s="4"/>
      <c r="F73" s="17">
        <v>0</v>
      </c>
      <c r="G73" s="4"/>
      <c r="H73" s="17">
        <v>1000</v>
      </c>
    </row>
    <row r="74" spans="1:8" x14ac:dyDescent="0.2">
      <c r="A74" s="14" t="s">
        <v>412</v>
      </c>
      <c r="B74" s="3" t="s">
        <v>94</v>
      </c>
      <c r="C74" s="3"/>
      <c r="D74" s="17">
        <v>0</v>
      </c>
      <c r="E74" s="4"/>
      <c r="F74" s="17">
        <v>0</v>
      </c>
      <c r="G74" s="4"/>
      <c r="H74" s="17">
        <v>100</v>
      </c>
    </row>
    <row r="75" spans="1:8" x14ac:dyDescent="0.2">
      <c r="A75" s="14" t="s">
        <v>93</v>
      </c>
      <c r="B75" s="3" t="s">
        <v>442</v>
      </c>
      <c r="C75" s="3"/>
      <c r="D75" s="17">
        <v>1500</v>
      </c>
      <c r="E75" s="4"/>
      <c r="F75" s="17">
        <v>0</v>
      </c>
      <c r="G75" s="4"/>
      <c r="H75" s="17">
        <v>1350</v>
      </c>
    </row>
    <row r="76" spans="1:8" x14ac:dyDescent="0.2">
      <c r="A76" s="14" t="s">
        <v>95</v>
      </c>
      <c r="B76" s="3" t="s">
        <v>428</v>
      </c>
      <c r="C76" s="3"/>
      <c r="D76" s="17">
        <v>22351</v>
      </c>
      <c r="E76" s="4"/>
      <c r="F76" s="17">
        <v>33166</v>
      </c>
      <c r="G76" s="4"/>
      <c r="H76" s="17">
        <v>50500</v>
      </c>
    </row>
    <row r="77" spans="1:8" x14ac:dyDescent="0.2">
      <c r="A77" s="14" t="s">
        <v>414</v>
      </c>
      <c r="B77" s="3" t="s">
        <v>463</v>
      </c>
      <c r="C77" s="3"/>
      <c r="D77" s="17">
        <v>7581</v>
      </c>
      <c r="E77" s="4"/>
      <c r="F77" s="17">
        <v>2402</v>
      </c>
      <c r="G77" s="4"/>
      <c r="H77" s="17">
        <v>1000</v>
      </c>
    </row>
    <row r="78" spans="1:8" x14ac:dyDescent="0.2">
      <c r="A78" s="14" t="s">
        <v>415</v>
      </c>
      <c r="B78" s="22" t="s">
        <v>98</v>
      </c>
      <c r="C78" s="3"/>
      <c r="D78" s="17">
        <v>3250</v>
      </c>
      <c r="E78" s="4"/>
      <c r="F78" s="17">
        <v>1000</v>
      </c>
      <c r="G78" s="4"/>
      <c r="H78" s="17">
        <v>3000</v>
      </c>
    </row>
    <row r="79" spans="1:8" x14ac:dyDescent="0.2">
      <c r="A79" s="14" t="s">
        <v>96</v>
      </c>
      <c r="B79" s="23" t="s">
        <v>7</v>
      </c>
      <c r="C79" s="3"/>
      <c r="D79" s="18">
        <f>SUM(D69:D78)</f>
        <v>45861</v>
      </c>
      <c r="E79" s="4"/>
      <c r="F79" s="18">
        <f>SUM(F69:F78)</f>
        <v>46142</v>
      </c>
      <c r="G79" s="4"/>
      <c r="H79" s="18">
        <f>SUM(H69:H78)</f>
        <v>72075</v>
      </c>
    </row>
    <row r="80" spans="1:8" x14ac:dyDescent="0.2">
      <c r="A80" s="14" t="s">
        <v>416</v>
      </c>
      <c r="B80" s="23" t="s">
        <v>99</v>
      </c>
      <c r="C80" s="3"/>
    </row>
    <row r="81" spans="1:8" x14ac:dyDescent="0.2">
      <c r="A81" s="14" t="s">
        <v>417</v>
      </c>
      <c r="B81" s="22" t="s">
        <v>101</v>
      </c>
      <c r="C81" s="3"/>
      <c r="D81" s="17">
        <v>0</v>
      </c>
      <c r="E81" s="4"/>
      <c r="F81" s="17">
        <v>0</v>
      </c>
      <c r="G81" s="4"/>
      <c r="H81" s="17">
        <v>500</v>
      </c>
    </row>
    <row r="82" spans="1:8" x14ac:dyDescent="0.2">
      <c r="A82" s="14"/>
      <c r="B82" s="22" t="s">
        <v>103</v>
      </c>
      <c r="C82" s="2"/>
      <c r="E82" s="5"/>
      <c r="G82" s="5"/>
      <c r="H82" s="17">
        <v>1875</v>
      </c>
    </row>
    <row r="83" spans="1:8" x14ac:dyDescent="0.2">
      <c r="A83" s="14"/>
      <c r="B83" s="22" t="s">
        <v>105</v>
      </c>
      <c r="C83" s="2"/>
      <c r="D83" s="17">
        <v>162</v>
      </c>
      <c r="E83" s="4"/>
      <c r="F83" s="17">
        <v>162</v>
      </c>
      <c r="G83" s="4"/>
      <c r="H83" s="17">
        <v>200</v>
      </c>
    </row>
    <row r="84" spans="1:8" x14ac:dyDescent="0.2">
      <c r="A84" s="14" t="s">
        <v>100</v>
      </c>
      <c r="B84" s="22" t="s">
        <v>107</v>
      </c>
      <c r="C84" s="3"/>
      <c r="D84" s="17">
        <v>2676</v>
      </c>
      <c r="E84" s="4"/>
      <c r="F84" s="17">
        <v>0</v>
      </c>
      <c r="G84" s="4"/>
      <c r="H84" s="17">
        <v>2875</v>
      </c>
    </row>
    <row r="85" spans="1:8" x14ac:dyDescent="0.2">
      <c r="A85" s="14" t="s">
        <v>102</v>
      </c>
      <c r="B85" s="22" t="s">
        <v>109</v>
      </c>
      <c r="C85" s="3"/>
      <c r="D85" s="17">
        <v>1271</v>
      </c>
      <c r="E85" s="4"/>
      <c r="F85" s="17">
        <v>1173</v>
      </c>
      <c r="G85" s="4"/>
      <c r="H85" s="17">
        <v>2000</v>
      </c>
    </row>
    <row r="86" spans="1:8" x14ac:dyDescent="0.2">
      <c r="A86" s="14" t="s">
        <v>104</v>
      </c>
      <c r="B86" s="22" t="s">
        <v>486</v>
      </c>
      <c r="C86" s="3"/>
      <c r="D86" s="17">
        <v>1264</v>
      </c>
      <c r="E86" s="4"/>
      <c r="F86" s="17">
        <v>937</v>
      </c>
      <c r="G86" s="4"/>
      <c r="H86" s="17">
        <v>1000</v>
      </c>
    </row>
    <row r="87" spans="1:8" x14ac:dyDescent="0.2">
      <c r="A87" s="14" t="s">
        <v>106</v>
      </c>
      <c r="B87" s="22" t="s">
        <v>234</v>
      </c>
      <c r="C87" s="3"/>
      <c r="D87" s="17">
        <v>0</v>
      </c>
      <c r="E87" s="4"/>
      <c r="F87" s="17">
        <v>0</v>
      </c>
      <c r="G87" s="4"/>
      <c r="H87" s="17">
        <v>0</v>
      </c>
    </row>
    <row r="88" spans="1:8" x14ac:dyDescent="0.2">
      <c r="A88" s="14" t="s">
        <v>108</v>
      </c>
      <c r="B88" s="22" t="s">
        <v>114</v>
      </c>
      <c r="C88" s="3"/>
      <c r="D88" s="17">
        <v>991</v>
      </c>
      <c r="E88" s="4"/>
      <c r="F88" s="17">
        <v>465</v>
      </c>
      <c r="G88" s="4"/>
      <c r="H88" s="17">
        <v>3000</v>
      </c>
    </row>
    <row r="89" spans="1:8" x14ac:dyDescent="0.2">
      <c r="A89" s="14" t="s">
        <v>110</v>
      </c>
      <c r="B89" s="22" t="s">
        <v>116</v>
      </c>
      <c r="C89" s="3"/>
      <c r="D89" s="17">
        <v>1436</v>
      </c>
      <c r="E89" s="4"/>
      <c r="F89" s="17">
        <v>1288</v>
      </c>
      <c r="G89" s="4"/>
      <c r="H89" s="17">
        <v>1500</v>
      </c>
    </row>
    <row r="90" spans="1:8" x14ac:dyDescent="0.2">
      <c r="A90" s="14" t="s">
        <v>404</v>
      </c>
      <c r="B90" s="23" t="s">
        <v>7</v>
      </c>
      <c r="C90" s="3"/>
      <c r="D90" s="18">
        <f>SUM(D81:D89)</f>
        <v>7800</v>
      </c>
      <c r="E90" s="4"/>
      <c r="F90" s="18">
        <f>SUM(F81:F89)</f>
        <v>4025</v>
      </c>
      <c r="G90" s="4"/>
      <c r="H90" s="18">
        <f>SUM(H81:H89)</f>
        <v>12950</v>
      </c>
    </row>
    <row r="91" spans="1:8" x14ac:dyDescent="0.2">
      <c r="A91" s="14" t="s">
        <v>113</v>
      </c>
      <c r="B91" s="23" t="s">
        <v>118</v>
      </c>
      <c r="C91" s="3"/>
      <c r="D91" s="20"/>
      <c r="E91" s="4"/>
      <c r="F91" s="17">
        <v>8677</v>
      </c>
      <c r="G91" s="4"/>
      <c r="H91" s="17"/>
    </row>
    <row r="92" spans="1:8" x14ac:dyDescent="0.2">
      <c r="A92" s="14" t="s">
        <v>115</v>
      </c>
      <c r="B92" s="22" t="s">
        <v>119</v>
      </c>
      <c r="C92" s="3"/>
      <c r="D92" s="17">
        <v>34011</v>
      </c>
      <c r="E92" s="4"/>
      <c r="F92" s="17">
        <v>888</v>
      </c>
      <c r="G92" s="4"/>
      <c r="H92" s="17">
        <v>35256</v>
      </c>
    </row>
    <row r="93" spans="1:8" x14ac:dyDescent="0.2">
      <c r="A93" s="14"/>
      <c r="B93" s="3" t="s">
        <v>239</v>
      </c>
      <c r="C93" s="2"/>
      <c r="D93" s="17">
        <v>2725</v>
      </c>
      <c r="E93" s="5"/>
      <c r="F93" s="17">
        <v>207</v>
      </c>
      <c r="G93" s="5"/>
      <c r="H93" s="17">
        <v>3000</v>
      </c>
    </row>
    <row r="94" spans="1:8" x14ac:dyDescent="0.2">
      <c r="A94" s="14" t="s">
        <v>0</v>
      </c>
      <c r="B94" s="3" t="s">
        <v>122</v>
      </c>
      <c r="C94" s="2"/>
      <c r="D94" s="17">
        <v>839</v>
      </c>
      <c r="E94" s="4"/>
      <c r="F94" s="17">
        <v>522</v>
      </c>
      <c r="G94" s="4"/>
      <c r="H94" s="17">
        <v>750</v>
      </c>
    </row>
    <row r="95" spans="1:8" x14ac:dyDescent="0.2">
      <c r="A95" s="14" t="s">
        <v>117</v>
      </c>
      <c r="B95" s="3" t="s">
        <v>124</v>
      </c>
      <c r="C95" s="3"/>
      <c r="D95" s="17">
        <v>0</v>
      </c>
      <c r="E95" s="4"/>
      <c r="F95" s="17">
        <v>3386</v>
      </c>
      <c r="G95" s="4"/>
      <c r="H95" s="17">
        <v>200</v>
      </c>
    </row>
    <row r="96" spans="1:8" x14ac:dyDescent="0.2">
      <c r="A96" s="14" t="s">
        <v>120</v>
      </c>
      <c r="B96" s="22" t="s">
        <v>126</v>
      </c>
      <c r="C96" s="3"/>
      <c r="D96" s="17">
        <v>0</v>
      </c>
      <c r="E96" s="4"/>
      <c r="F96" s="17">
        <v>0</v>
      </c>
      <c r="G96" s="4"/>
      <c r="H96" s="17">
        <v>5925</v>
      </c>
    </row>
    <row r="97" spans="1:8" x14ac:dyDescent="0.2">
      <c r="A97" s="14" t="s">
        <v>121</v>
      </c>
      <c r="B97" s="22" t="s">
        <v>430</v>
      </c>
      <c r="C97" s="3"/>
      <c r="D97" s="17">
        <v>2788</v>
      </c>
      <c r="E97" s="4"/>
      <c r="F97" s="17">
        <v>0</v>
      </c>
      <c r="H97" s="17">
        <v>0</v>
      </c>
    </row>
    <row r="98" spans="1:8" x14ac:dyDescent="0.2">
      <c r="A98" s="14" t="s">
        <v>123</v>
      </c>
      <c r="B98" s="23" t="s">
        <v>7</v>
      </c>
      <c r="C98" s="3"/>
      <c r="D98" s="18">
        <f>SUM(D92:D97)</f>
        <v>40363</v>
      </c>
      <c r="E98" s="4"/>
      <c r="F98" s="18">
        <f>SUM(F91:F97)</f>
        <v>13680</v>
      </c>
      <c r="G98" s="4"/>
      <c r="H98" s="18">
        <f ca="1">SUM(H92:H98)</f>
        <v>45131</v>
      </c>
    </row>
    <row r="99" spans="1:8" x14ac:dyDescent="0.2">
      <c r="A99" s="14" t="s">
        <v>125</v>
      </c>
      <c r="B99" s="23" t="s">
        <v>40</v>
      </c>
      <c r="C99" s="3"/>
      <c r="E99" s="4"/>
      <c r="G99" s="4"/>
    </row>
    <row r="100" spans="1:8" x14ac:dyDescent="0.2">
      <c r="A100" s="14" t="s">
        <v>411</v>
      </c>
      <c r="B100" s="22" t="s">
        <v>128</v>
      </c>
      <c r="C100" s="3"/>
      <c r="D100" s="17">
        <v>0</v>
      </c>
      <c r="E100" s="4"/>
      <c r="F100" s="17">
        <v>0</v>
      </c>
      <c r="G100" s="4"/>
      <c r="H100" s="17">
        <v>1000</v>
      </c>
    </row>
    <row r="101" spans="1:8" x14ac:dyDescent="0.2">
      <c r="A101" s="14"/>
      <c r="B101" s="22" t="s">
        <v>130</v>
      </c>
      <c r="C101" s="2"/>
      <c r="D101" s="17">
        <v>874</v>
      </c>
      <c r="E101" s="5"/>
      <c r="F101" s="17">
        <v>376</v>
      </c>
      <c r="G101" s="5"/>
      <c r="H101" s="17">
        <v>500</v>
      </c>
    </row>
    <row r="102" spans="1:8" x14ac:dyDescent="0.2">
      <c r="A102" s="14"/>
      <c r="B102" s="22" t="s">
        <v>132</v>
      </c>
      <c r="C102" s="2"/>
      <c r="D102" s="17">
        <v>1155</v>
      </c>
      <c r="E102" s="4"/>
      <c r="F102" s="17">
        <v>100</v>
      </c>
      <c r="G102" s="4"/>
      <c r="H102" s="17">
        <v>750</v>
      </c>
    </row>
    <row r="103" spans="1:8" x14ac:dyDescent="0.2">
      <c r="A103" s="14" t="s">
        <v>127</v>
      </c>
      <c r="B103" s="22" t="s">
        <v>134</v>
      </c>
      <c r="C103" s="3"/>
      <c r="D103" s="17">
        <v>208</v>
      </c>
      <c r="E103" s="4"/>
      <c r="F103" s="17">
        <v>0</v>
      </c>
      <c r="G103" s="4"/>
      <c r="H103" s="17">
        <v>250</v>
      </c>
    </row>
    <row r="104" spans="1:8" x14ac:dyDescent="0.2">
      <c r="A104" s="14" t="s">
        <v>129</v>
      </c>
      <c r="B104" s="22" t="s">
        <v>136</v>
      </c>
      <c r="C104" s="3"/>
      <c r="D104" s="17">
        <v>0</v>
      </c>
      <c r="E104" s="4"/>
      <c r="F104" s="17">
        <v>0</v>
      </c>
      <c r="G104" s="4"/>
      <c r="H104" s="17">
        <v>250</v>
      </c>
    </row>
    <row r="105" spans="1:8" x14ac:dyDescent="0.2">
      <c r="A105" s="14" t="s">
        <v>131</v>
      </c>
      <c r="B105" s="23" t="s">
        <v>7</v>
      </c>
      <c r="C105" s="3"/>
      <c r="D105" s="18">
        <f>SUM(D100:D104)</f>
        <v>2237</v>
      </c>
      <c r="E105" s="50"/>
      <c r="F105" s="18">
        <f>SUM(F98:F104)</f>
        <v>14156</v>
      </c>
      <c r="G105" s="50"/>
      <c r="H105" s="18">
        <f>SUM(H100:H104)</f>
        <v>2750</v>
      </c>
    </row>
    <row r="106" spans="1:8" x14ac:dyDescent="0.2">
      <c r="A106" s="14" t="s">
        <v>133</v>
      </c>
      <c r="B106" s="19" t="s">
        <v>3</v>
      </c>
      <c r="C106" s="3"/>
      <c r="D106" s="46"/>
      <c r="E106" s="50"/>
      <c r="F106" s="46"/>
      <c r="G106" s="50"/>
      <c r="H106" s="51"/>
    </row>
    <row r="107" spans="1:8" x14ac:dyDescent="0.2">
      <c r="A107" s="14" t="s">
        <v>135</v>
      </c>
      <c r="B107" s="2" t="s">
        <v>58</v>
      </c>
      <c r="C107" s="3"/>
    </row>
    <row r="108" spans="1:8" x14ac:dyDescent="0.2">
      <c r="A108" s="14"/>
      <c r="B108" s="3" t="s">
        <v>427</v>
      </c>
      <c r="C108" s="2"/>
      <c r="D108" s="17">
        <v>0</v>
      </c>
      <c r="E108" s="4"/>
      <c r="F108" s="17">
        <v>0</v>
      </c>
      <c r="G108" s="12"/>
      <c r="H108" s="17">
        <v>0</v>
      </c>
    </row>
    <row r="109" spans="1:8" x14ac:dyDescent="0.2">
      <c r="A109" s="13" t="s">
        <v>178</v>
      </c>
      <c r="B109" s="3" t="s">
        <v>459</v>
      </c>
      <c r="C109" s="1"/>
      <c r="D109" s="34">
        <v>4635</v>
      </c>
      <c r="E109" s="5"/>
      <c r="F109" s="34">
        <v>1511.71</v>
      </c>
      <c r="G109" s="5"/>
      <c r="H109" s="17">
        <v>5000</v>
      </c>
    </row>
    <row r="110" spans="1:8" x14ac:dyDescent="0.2">
      <c r="A110" s="14"/>
      <c r="B110" s="3" t="s">
        <v>389</v>
      </c>
      <c r="C110" s="2"/>
      <c r="D110" s="17">
        <v>0</v>
      </c>
      <c r="E110" s="10"/>
      <c r="F110" s="17">
        <v>0</v>
      </c>
      <c r="G110" s="10"/>
      <c r="H110" s="17">
        <v>0</v>
      </c>
    </row>
    <row r="111" spans="1:8" x14ac:dyDescent="0.2">
      <c r="A111" s="15" t="s">
        <v>388</v>
      </c>
      <c r="B111" s="3" t="s">
        <v>138</v>
      </c>
      <c r="C111" s="3"/>
      <c r="D111" s="17">
        <v>0</v>
      </c>
      <c r="E111" s="4"/>
      <c r="F111" s="17">
        <v>0</v>
      </c>
      <c r="G111" s="4"/>
      <c r="H111" s="17">
        <v>0</v>
      </c>
    </row>
    <row r="112" spans="1:8" x14ac:dyDescent="0.2">
      <c r="A112" s="15" t="s">
        <v>137</v>
      </c>
      <c r="B112" s="3" t="s">
        <v>381</v>
      </c>
      <c r="C112" s="3"/>
      <c r="D112" s="17">
        <v>0</v>
      </c>
      <c r="E112" s="4"/>
      <c r="F112" s="17">
        <v>0</v>
      </c>
      <c r="G112" s="4"/>
      <c r="H112" s="17">
        <v>0</v>
      </c>
    </row>
    <row r="113" spans="1:8" x14ac:dyDescent="0.2">
      <c r="A113" s="15" t="s">
        <v>139</v>
      </c>
      <c r="B113" s="3" t="s">
        <v>383</v>
      </c>
      <c r="C113" s="3"/>
      <c r="D113" s="17">
        <v>0</v>
      </c>
      <c r="E113" s="4"/>
      <c r="F113" s="17">
        <v>0</v>
      </c>
      <c r="G113" s="4"/>
      <c r="H113" s="17">
        <v>0</v>
      </c>
    </row>
    <row r="114" spans="1:8" x14ac:dyDescent="0.2">
      <c r="A114" s="15" t="s">
        <v>390</v>
      </c>
      <c r="B114" s="3" t="s">
        <v>392</v>
      </c>
      <c r="C114" s="3"/>
    </row>
    <row r="115" spans="1:8" x14ac:dyDescent="0.2">
      <c r="A115" s="15" t="s">
        <v>391</v>
      </c>
      <c r="B115" s="3" t="s">
        <v>394</v>
      </c>
      <c r="C115" s="3"/>
      <c r="D115" s="35">
        <v>3156</v>
      </c>
      <c r="E115" s="4"/>
      <c r="F115" s="35">
        <v>2650</v>
      </c>
      <c r="G115" s="4"/>
      <c r="H115" s="17">
        <v>2000</v>
      </c>
    </row>
    <row r="116" spans="1:8" x14ac:dyDescent="0.2">
      <c r="A116" s="15" t="s">
        <v>393</v>
      </c>
      <c r="B116" s="3" t="s">
        <v>471</v>
      </c>
      <c r="C116" s="3"/>
    </row>
    <row r="117" spans="1:8" x14ac:dyDescent="0.2">
      <c r="A117" s="15" t="s">
        <v>140</v>
      </c>
      <c r="B117" s="3" t="s">
        <v>141</v>
      </c>
      <c r="C117" s="3"/>
      <c r="D117" s="17">
        <v>10756</v>
      </c>
      <c r="E117" s="4"/>
      <c r="F117" s="17">
        <v>1761</v>
      </c>
      <c r="G117" s="4"/>
      <c r="H117" s="17">
        <v>0</v>
      </c>
    </row>
    <row r="118" spans="1:8" x14ac:dyDescent="0.2">
      <c r="A118" s="15" t="s">
        <v>142</v>
      </c>
      <c r="B118" s="22" t="s">
        <v>143</v>
      </c>
      <c r="C118" s="3"/>
      <c r="D118" s="17">
        <v>1050</v>
      </c>
      <c r="E118" s="4"/>
      <c r="F118" s="17">
        <v>675</v>
      </c>
      <c r="G118" s="4"/>
      <c r="H118" s="17">
        <v>1500</v>
      </c>
    </row>
    <row r="119" spans="1:8" x14ac:dyDescent="0.2">
      <c r="A119" s="15" t="s">
        <v>144</v>
      </c>
      <c r="B119" s="22" t="s">
        <v>145</v>
      </c>
      <c r="C119" s="3"/>
      <c r="D119" s="17">
        <v>23802</v>
      </c>
      <c r="E119" s="4"/>
      <c r="F119" s="17">
        <v>14323</v>
      </c>
      <c r="G119" s="4"/>
      <c r="H119" s="17">
        <v>0</v>
      </c>
    </row>
    <row r="120" spans="1:8" x14ac:dyDescent="0.2">
      <c r="A120" s="14"/>
      <c r="B120" s="23" t="s">
        <v>7</v>
      </c>
      <c r="C120" s="2"/>
      <c r="D120" s="18">
        <f>SUM(D108:D119)</f>
        <v>43399</v>
      </c>
      <c r="E120" s="4"/>
      <c r="F120" s="18">
        <f>SUM(F108:F119)</f>
        <v>20920.71</v>
      </c>
      <c r="G120" s="4"/>
      <c r="H120" s="18">
        <f>SUM(H108:H118)</f>
        <v>8500</v>
      </c>
    </row>
    <row r="121" spans="1:8" x14ac:dyDescent="0.2">
      <c r="A121" s="14"/>
      <c r="B121" s="23" t="s">
        <v>146</v>
      </c>
      <c r="C121" s="2"/>
      <c r="D121" s="17">
        <v>0</v>
      </c>
      <c r="E121" s="4"/>
      <c r="F121" s="17">
        <v>0</v>
      </c>
      <c r="G121" s="4"/>
      <c r="H121" s="17">
        <v>0</v>
      </c>
    </row>
    <row r="122" spans="1:8" x14ac:dyDescent="0.2">
      <c r="A122" s="14" t="s">
        <v>147</v>
      </c>
      <c r="B122" s="22" t="s">
        <v>148</v>
      </c>
      <c r="C122" s="3"/>
      <c r="D122" s="17">
        <v>0</v>
      </c>
      <c r="E122" s="4"/>
      <c r="F122" s="17">
        <v>0</v>
      </c>
      <c r="G122" s="4"/>
      <c r="H122" s="18">
        <v>0</v>
      </c>
    </row>
    <row r="123" spans="1:8" x14ac:dyDescent="0.2">
      <c r="A123" s="14"/>
      <c r="B123" s="23" t="s">
        <v>7</v>
      </c>
      <c r="C123" s="2"/>
      <c r="D123" s="17"/>
      <c r="E123" s="5"/>
      <c r="F123" s="17"/>
      <c r="G123" s="5"/>
    </row>
    <row r="124" spans="1:8" x14ac:dyDescent="0.2">
      <c r="A124" s="14"/>
      <c r="B124" s="23" t="s">
        <v>149</v>
      </c>
      <c r="C124" s="2"/>
      <c r="D124" s="17">
        <v>0</v>
      </c>
      <c r="E124" s="4"/>
      <c r="F124" s="17">
        <v>0</v>
      </c>
      <c r="G124" s="4"/>
      <c r="H124" s="17">
        <v>0</v>
      </c>
    </row>
    <row r="125" spans="1:8" x14ac:dyDescent="0.2">
      <c r="A125" s="14" t="s">
        <v>150</v>
      </c>
      <c r="B125" s="22" t="s">
        <v>151</v>
      </c>
      <c r="C125" s="3"/>
      <c r="D125" s="17">
        <v>0</v>
      </c>
      <c r="E125" s="4"/>
      <c r="F125" s="17">
        <v>0</v>
      </c>
      <c r="G125" s="4"/>
      <c r="H125" s="17">
        <v>0</v>
      </c>
    </row>
    <row r="126" spans="1:8" x14ac:dyDescent="0.2">
      <c r="A126" s="14" t="s">
        <v>152</v>
      </c>
      <c r="B126" s="22" t="s">
        <v>153</v>
      </c>
      <c r="C126" s="3"/>
      <c r="D126" s="17">
        <v>0</v>
      </c>
      <c r="E126" s="4"/>
      <c r="F126" s="17">
        <v>0</v>
      </c>
      <c r="G126" s="4"/>
      <c r="H126" s="4">
        <v>0</v>
      </c>
    </row>
    <row r="127" spans="1:8" x14ac:dyDescent="0.2">
      <c r="A127" s="14" t="s">
        <v>154</v>
      </c>
      <c r="B127" s="22" t="s">
        <v>155</v>
      </c>
      <c r="C127" s="3"/>
      <c r="D127" s="17">
        <v>0</v>
      </c>
      <c r="E127" s="4"/>
      <c r="F127" s="17">
        <v>0</v>
      </c>
      <c r="G127" s="4"/>
      <c r="H127" s="17">
        <v>0</v>
      </c>
    </row>
    <row r="128" spans="1:8" x14ac:dyDescent="0.2">
      <c r="A128" s="14" t="s">
        <v>156</v>
      </c>
      <c r="B128" s="22" t="s">
        <v>157</v>
      </c>
      <c r="C128" s="3"/>
      <c r="D128" s="18">
        <v>0</v>
      </c>
      <c r="E128" s="4"/>
      <c r="F128" s="18">
        <v>0</v>
      </c>
      <c r="G128" s="4"/>
      <c r="H128" s="18">
        <v>0</v>
      </c>
    </row>
    <row r="129" spans="1:8" x14ac:dyDescent="0.2">
      <c r="A129" s="14"/>
      <c r="B129" s="23" t="s">
        <v>158</v>
      </c>
      <c r="C129" s="2"/>
      <c r="D129" s="20"/>
      <c r="E129" s="5"/>
      <c r="F129" s="20"/>
      <c r="G129" s="5"/>
    </row>
    <row r="130" spans="1:8" x14ac:dyDescent="0.2">
      <c r="A130" s="14"/>
      <c r="B130" s="2" t="s">
        <v>159</v>
      </c>
      <c r="C130" s="2"/>
      <c r="D130" s="17">
        <v>0</v>
      </c>
      <c r="E130" s="4"/>
      <c r="F130" s="17">
        <v>0</v>
      </c>
      <c r="G130" s="4"/>
    </row>
    <row r="131" spans="1:8" x14ac:dyDescent="0.2">
      <c r="A131" s="14" t="s">
        <v>160</v>
      </c>
      <c r="B131" s="22" t="s">
        <v>469</v>
      </c>
      <c r="C131" s="3"/>
      <c r="D131" s="17">
        <v>0</v>
      </c>
      <c r="E131" s="4"/>
      <c r="F131" s="17">
        <v>0</v>
      </c>
      <c r="G131" s="4"/>
      <c r="H131" s="17">
        <v>250</v>
      </c>
    </row>
    <row r="132" spans="1:8" x14ac:dyDescent="0.2">
      <c r="A132" s="14" t="s">
        <v>162</v>
      </c>
      <c r="B132" s="3" t="s">
        <v>161</v>
      </c>
      <c r="C132" s="3"/>
      <c r="D132" s="17">
        <v>0</v>
      </c>
      <c r="E132" s="4"/>
      <c r="F132" s="17">
        <v>0</v>
      </c>
      <c r="G132" s="4"/>
      <c r="H132" s="17">
        <v>0</v>
      </c>
    </row>
    <row r="133" spans="1:8" x14ac:dyDescent="0.2">
      <c r="A133" s="14" t="s">
        <v>164</v>
      </c>
      <c r="B133" s="3" t="s">
        <v>163</v>
      </c>
      <c r="C133" s="3"/>
      <c r="D133" s="17">
        <v>0</v>
      </c>
      <c r="E133" s="4"/>
      <c r="F133" s="17">
        <v>0</v>
      </c>
      <c r="G133" s="4"/>
      <c r="H133" s="17">
        <v>0</v>
      </c>
    </row>
    <row r="134" spans="1:8" x14ac:dyDescent="0.2">
      <c r="A134" s="14" t="s">
        <v>165</v>
      </c>
      <c r="B134" s="3" t="s">
        <v>71</v>
      </c>
      <c r="C134" s="3"/>
      <c r="D134" s="17">
        <v>0</v>
      </c>
      <c r="E134" s="4"/>
      <c r="F134" s="17">
        <v>0</v>
      </c>
      <c r="G134" s="4"/>
      <c r="H134" s="17">
        <v>0</v>
      </c>
    </row>
    <row r="135" spans="1:8" x14ac:dyDescent="0.2">
      <c r="A135" s="14"/>
      <c r="B135" s="3" t="s">
        <v>166</v>
      </c>
      <c r="C135" s="2"/>
      <c r="D135" s="17">
        <v>0</v>
      </c>
      <c r="E135" s="5"/>
      <c r="F135" s="17">
        <v>0</v>
      </c>
      <c r="G135" s="5"/>
    </row>
    <row r="136" spans="1:8" x14ac:dyDescent="0.2">
      <c r="A136" s="14"/>
      <c r="B136" s="2" t="s">
        <v>7</v>
      </c>
      <c r="C136" s="2"/>
      <c r="D136" s="20"/>
      <c r="E136" s="4"/>
      <c r="F136" s="20"/>
      <c r="G136" s="4"/>
      <c r="H136" s="18">
        <f>SUM(H131:H134)</f>
        <v>250</v>
      </c>
    </row>
    <row r="137" spans="1:8" x14ac:dyDescent="0.2">
      <c r="A137" s="14" t="s">
        <v>168</v>
      </c>
      <c r="B137" s="2" t="s">
        <v>167</v>
      </c>
      <c r="C137" s="3"/>
    </row>
    <row r="138" spans="1:8" x14ac:dyDescent="0.2">
      <c r="A138" s="14" t="s">
        <v>170</v>
      </c>
      <c r="B138" s="3" t="s">
        <v>169</v>
      </c>
      <c r="C138" s="3"/>
      <c r="D138" s="20">
        <v>1030</v>
      </c>
      <c r="E138" s="4"/>
      <c r="F138" s="17">
        <v>1681</v>
      </c>
      <c r="G138" s="4"/>
      <c r="H138" s="17">
        <v>500</v>
      </c>
    </row>
    <row r="139" spans="1:8" x14ac:dyDescent="0.2">
      <c r="A139" s="14" t="s">
        <v>172</v>
      </c>
      <c r="B139" s="3" t="s">
        <v>171</v>
      </c>
      <c r="C139" s="3"/>
      <c r="D139" s="17">
        <v>0</v>
      </c>
      <c r="E139" s="4"/>
      <c r="F139" s="17">
        <v>0</v>
      </c>
      <c r="G139" s="4"/>
      <c r="H139" s="17">
        <v>0</v>
      </c>
    </row>
    <row r="140" spans="1:8" x14ac:dyDescent="0.2">
      <c r="A140" s="14" t="s">
        <v>174</v>
      </c>
      <c r="B140" s="3" t="s">
        <v>451</v>
      </c>
      <c r="C140" s="3"/>
    </row>
    <row r="141" spans="1:8" x14ac:dyDescent="0.2">
      <c r="A141" s="14" t="s">
        <v>176</v>
      </c>
      <c r="B141" s="3" t="s">
        <v>453</v>
      </c>
      <c r="C141" s="3"/>
      <c r="D141" s="17">
        <v>135</v>
      </c>
      <c r="E141" s="4"/>
      <c r="F141" s="17">
        <v>400</v>
      </c>
      <c r="G141" s="4"/>
      <c r="H141" s="17">
        <v>1075</v>
      </c>
    </row>
    <row r="142" spans="1:8" x14ac:dyDescent="0.2">
      <c r="A142" s="14"/>
      <c r="B142" s="3" t="s">
        <v>173</v>
      </c>
      <c r="C142" s="2"/>
      <c r="D142" s="17">
        <v>0</v>
      </c>
      <c r="E142" s="5"/>
      <c r="F142" s="17">
        <v>0</v>
      </c>
      <c r="G142" s="5"/>
      <c r="H142" s="17">
        <v>0</v>
      </c>
    </row>
    <row r="143" spans="1:8" x14ac:dyDescent="0.2">
      <c r="A143" s="14"/>
      <c r="B143" s="3" t="s">
        <v>175</v>
      </c>
      <c r="C143" s="2"/>
    </row>
    <row r="144" spans="1:8" x14ac:dyDescent="0.2">
      <c r="A144" s="14"/>
      <c r="B144" s="22" t="s">
        <v>34</v>
      </c>
      <c r="C144" s="2"/>
      <c r="D144" s="17">
        <v>7990</v>
      </c>
      <c r="E144" s="5"/>
      <c r="F144" s="17">
        <v>24856</v>
      </c>
      <c r="G144" s="5"/>
      <c r="H144" s="17">
        <v>150</v>
      </c>
    </row>
    <row r="145" spans="1:8" x14ac:dyDescent="0.2">
      <c r="A145" s="14"/>
      <c r="B145" s="22" t="s">
        <v>462</v>
      </c>
      <c r="C145" s="2"/>
      <c r="D145" s="17">
        <v>569</v>
      </c>
      <c r="E145" s="5"/>
      <c r="F145" s="17">
        <v>240</v>
      </c>
      <c r="G145" s="5"/>
      <c r="H145" s="17">
        <v>850</v>
      </c>
    </row>
    <row r="146" spans="1:8" x14ac:dyDescent="0.2">
      <c r="A146" s="14"/>
      <c r="B146" s="23" t="s">
        <v>7</v>
      </c>
      <c r="C146" s="2"/>
      <c r="D146" s="18">
        <f>SUM(D138:D144)</f>
        <v>9155</v>
      </c>
      <c r="E146" s="5"/>
      <c r="F146" s="18">
        <f>SUM(F138:F144)</f>
        <v>26937</v>
      </c>
      <c r="G146" s="5"/>
      <c r="H146" s="18">
        <f>SUM(H138:H144)</f>
        <v>1725</v>
      </c>
    </row>
    <row r="147" spans="1:8" x14ac:dyDescent="0.2">
      <c r="A147" s="14"/>
      <c r="B147" s="23"/>
      <c r="C147" s="2"/>
    </row>
    <row r="148" spans="1:8" x14ac:dyDescent="0.2">
      <c r="A148" s="14"/>
      <c r="B148" s="23" t="s">
        <v>418</v>
      </c>
      <c r="D148" s="18">
        <v>11814</v>
      </c>
      <c r="E148" s="5"/>
      <c r="F148" s="18">
        <v>9403</v>
      </c>
      <c r="G148" s="5"/>
      <c r="H148" s="18">
        <v>5804</v>
      </c>
    </row>
    <row r="149" spans="1:8" x14ac:dyDescent="0.2">
      <c r="A149" s="14"/>
      <c r="B149" s="23" t="s">
        <v>177</v>
      </c>
      <c r="D149" s="18">
        <f>SUM( D146,D67,D79,D90,D98,D105,D120,D128,D135,D122,D148)</f>
        <v>173642</v>
      </c>
      <c r="E149" s="4"/>
      <c r="F149" s="18">
        <f>SUM( F146,F67,F79,F90,F98,F105,F120,F128,F135,F122,F148)</f>
        <v>146630.71</v>
      </c>
      <c r="G149" s="4"/>
      <c r="H149" s="18">
        <f ca="1">SUM( H146,H67,H79,H90,H98,H105,H120,H128,H136,H122,H148)</f>
        <v>146630.71</v>
      </c>
    </row>
    <row r="150" spans="1:8" x14ac:dyDescent="0.2">
      <c r="A150" s="14"/>
      <c r="D150" s="18"/>
      <c r="E150" s="4"/>
      <c r="F150" s="18"/>
      <c r="G150" s="4"/>
      <c r="H150" s="18"/>
    </row>
    <row r="151" spans="1:8" x14ac:dyDescent="0.2">
      <c r="A151" s="14"/>
      <c r="B151" s="5" t="s">
        <v>421</v>
      </c>
      <c r="C151" s="5"/>
      <c r="E151" s="5"/>
      <c r="F151" s="5"/>
    </row>
    <row r="152" spans="1:8" x14ac:dyDescent="0.2">
      <c r="B152" s="2" t="s">
        <v>498</v>
      </c>
      <c r="C152" s="2"/>
      <c r="D152" s="2"/>
      <c r="E152" s="2"/>
      <c r="F152" s="2"/>
    </row>
    <row r="155" spans="1:8" x14ac:dyDescent="0.2">
      <c r="B155" t="s">
        <v>422</v>
      </c>
      <c r="F155" t="s">
        <v>423</v>
      </c>
    </row>
    <row r="156" spans="1:8" x14ac:dyDescent="0.2">
      <c r="B156" s="2" t="s">
        <v>424</v>
      </c>
    </row>
  </sheetData>
  <phoneticPr fontId="3" type="noConversion"/>
  <pageMargins left="0.75" right="0.75" top="1" bottom="1" header="0.5" footer="0.5"/>
  <pageSetup scale="98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6"/>
  <sheetViews>
    <sheetView tabSelected="1" view="pageLayout" zoomScaleNormal="100" workbookViewId="0">
      <selection activeCell="I6" sqref="I6"/>
    </sheetView>
  </sheetViews>
  <sheetFormatPr defaultRowHeight="12.75" x14ac:dyDescent="0.2"/>
  <cols>
    <col min="1" max="1" width="10.140625" bestFit="1" customWidth="1"/>
    <col min="2" max="2" width="28.7109375" customWidth="1"/>
    <col min="3" max="3" width="10.28515625" bestFit="1" customWidth="1"/>
    <col min="4" max="4" width="10.28515625" style="31" bestFit="1" customWidth="1"/>
    <col min="5" max="6" width="10.28515625" customWidth="1"/>
    <col min="7" max="7" width="10.42578125" customWidth="1"/>
    <col min="8" max="8" width="10.140625" customWidth="1"/>
  </cols>
  <sheetData>
    <row r="1" spans="1:8" x14ac:dyDescent="0.2">
      <c r="C1" s="23"/>
      <c r="D1" s="30"/>
      <c r="E1" s="23"/>
      <c r="F1" s="19"/>
      <c r="G1" s="2"/>
      <c r="H1" s="2" t="s">
        <v>501</v>
      </c>
    </row>
    <row r="2" spans="1:8" x14ac:dyDescent="0.2">
      <c r="B2" s="20"/>
      <c r="C2" s="53" t="s">
        <v>1</v>
      </c>
      <c r="D2" s="52" t="s">
        <v>1</v>
      </c>
      <c r="E2" s="53" t="s">
        <v>1</v>
      </c>
      <c r="F2" s="53" t="s">
        <v>1</v>
      </c>
      <c r="G2" s="53" t="s">
        <v>36</v>
      </c>
      <c r="H2" s="53" t="s">
        <v>36</v>
      </c>
    </row>
    <row r="3" spans="1:8" x14ac:dyDescent="0.2">
      <c r="A3" s="13" t="s">
        <v>413</v>
      </c>
      <c r="B3" s="19" t="s">
        <v>3</v>
      </c>
      <c r="C3" s="56">
        <v>2015</v>
      </c>
      <c r="D3" s="54">
        <v>2016</v>
      </c>
      <c r="E3" s="54">
        <v>2017</v>
      </c>
      <c r="F3" s="54">
        <v>2018</v>
      </c>
      <c r="G3" s="54">
        <v>2018</v>
      </c>
      <c r="H3" s="55">
        <v>2019</v>
      </c>
    </row>
    <row r="4" spans="1:8" x14ac:dyDescent="0.2">
      <c r="A4" s="14"/>
      <c r="B4" s="24" t="s">
        <v>39</v>
      </c>
      <c r="C4" s="27"/>
      <c r="D4" s="20"/>
      <c r="E4" s="20"/>
      <c r="F4" s="20"/>
    </row>
    <row r="5" spans="1:8" x14ac:dyDescent="0.2">
      <c r="A5" s="14"/>
      <c r="B5" s="23" t="s">
        <v>4</v>
      </c>
      <c r="C5" s="30"/>
      <c r="D5" s="18"/>
      <c r="E5" s="23"/>
      <c r="F5" s="23"/>
      <c r="G5" s="2"/>
      <c r="H5" s="2"/>
    </row>
    <row r="6" spans="1:8" x14ac:dyDescent="0.2">
      <c r="A6" s="14" t="s">
        <v>41</v>
      </c>
      <c r="B6" s="20" t="s">
        <v>37</v>
      </c>
      <c r="C6" s="17">
        <v>0</v>
      </c>
      <c r="D6" s="17">
        <v>0</v>
      </c>
      <c r="E6" s="17">
        <v>180</v>
      </c>
      <c r="F6" s="63">
        <v>5</v>
      </c>
      <c r="G6" s="17">
        <v>200</v>
      </c>
      <c r="H6" s="17">
        <v>200</v>
      </c>
    </row>
    <row r="7" spans="1:8" x14ac:dyDescent="0.2">
      <c r="A7" s="14" t="s">
        <v>42</v>
      </c>
      <c r="B7" s="20" t="s">
        <v>43</v>
      </c>
      <c r="C7" s="17">
        <v>588</v>
      </c>
      <c r="D7" s="17">
        <v>1295.2</v>
      </c>
      <c r="E7" s="17">
        <v>3497</v>
      </c>
      <c r="F7" s="63">
        <v>910.5</v>
      </c>
      <c r="G7" s="17">
        <v>2000</v>
      </c>
      <c r="H7" s="17">
        <v>2000</v>
      </c>
    </row>
    <row r="8" spans="1:8" x14ac:dyDescent="0.2">
      <c r="A8" s="14" t="s">
        <v>44</v>
      </c>
      <c r="B8" s="20" t="s">
        <v>15</v>
      </c>
      <c r="C8" s="17">
        <v>375</v>
      </c>
      <c r="D8" s="17">
        <v>900</v>
      </c>
      <c r="E8" s="17">
        <v>150</v>
      </c>
      <c r="F8" s="63">
        <v>925</v>
      </c>
      <c r="G8" s="17">
        <v>500</v>
      </c>
      <c r="H8" s="17">
        <v>500</v>
      </c>
    </row>
    <row r="9" spans="1:8" x14ac:dyDescent="0.2">
      <c r="A9" s="14" t="s">
        <v>5</v>
      </c>
      <c r="B9" s="20" t="s">
        <v>45</v>
      </c>
      <c r="C9" s="17">
        <v>0</v>
      </c>
      <c r="D9" s="17">
        <v>0</v>
      </c>
      <c r="E9" s="17">
        <v>0</v>
      </c>
      <c r="F9" s="17">
        <v>0</v>
      </c>
      <c r="G9" s="17">
        <v>50</v>
      </c>
      <c r="H9" s="17">
        <v>50</v>
      </c>
    </row>
    <row r="10" spans="1:8" x14ac:dyDescent="0.2">
      <c r="A10" s="15" t="s">
        <v>444</v>
      </c>
      <c r="B10" s="22" t="s">
        <v>443</v>
      </c>
      <c r="C10" s="17">
        <v>0</v>
      </c>
      <c r="D10" s="17">
        <v>-40</v>
      </c>
      <c r="E10" s="17">
        <v>100</v>
      </c>
      <c r="F10" s="17">
        <v>0</v>
      </c>
      <c r="G10" s="17">
        <v>40</v>
      </c>
      <c r="H10" s="17">
        <v>40</v>
      </c>
    </row>
    <row r="11" spans="1:8" x14ac:dyDescent="0.2">
      <c r="A11" s="14" t="s">
        <v>6</v>
      </c>
      <c r="B11" s="20" t="s">
        <v>21</v>
      </c>
      <c r="C11" s="17">
        <v>85</v>
      </c>
      <c r="D11" s="17">
        <v>98.6</v>
      </c>
      <c r="E11" s="17">
        <v>165</v>
      </c>
      <c r="F11" s="63">
        <v>371.4</v>
      </c>
      <c r="G11" s="17">
        <v>500</v>
      </c>
      <c r="H11" s="17">
        <v>500</v>
      </c>
    </row>
    <row r="12" spans="1:8" x14ac:dyDescent="0.2">
      <c r="A12" s="14"/>
      <c r="B12" s="23" t="s">
        <v>7</v>
      </c>
      <c r="C12" s="18">
        <f>SUM(C6:C11)</f>
        <v>1048</v>
      </c>
      <c r="D12" s="18">
        <f>SUM(D6:D11)</f>
        <v>2253.7999999999997</v>
      </c>
      <c r="E12" s="18">
        <f>SUM(E6:E11)</f>
        <v>4092</v>
      </c>
      <c r="F12" s="64">
        <f>SUM(F6:F11)</f>
        <v>2211.9</v>
      </c>
      <c r="G12" s="5">
        <f t="shared" ref="G12" si="0">SUM(G6:G11)</f>
        <v>3290</v>
      </c>
      <c r="H12" s="5">
        <f t="shared" ref="H12" si="1">SUM(H6:H11)</f>
        <v>3290</v>
      </c>
    </row>
    <row r="13" spans="1:8" x14ac:dyDescent="0.2">
      <c r="A13" s="14"/>
      <c r="B13" s="23" t="s">
        <v>8</v>
      </c>
      <c r="C13" s="17"/>
      <c r="D13" s="20"/>
      <c r="E13" s="20"/>
      <c r="F13" s="63"/>
    </row>
    <row r="14" spans="1:8" x14ac:dyDescent="0.2">
      <c r="A14" s="14" t="s">
        <v>9</v>
      </c>
      <c r="B14" s="20" t="s">
        <v>10</v>
      </c>
      <c r="C14" s="17">
        <v>230</v>
      </c>
      <c r="D14" s="17">
        <v>370</v>
      </c>
      <c r="E14" s="17">
        <v>150</v>
      </c>
      <c r="F14" s="65">
        <v>350</v>
      </c>
      <c r="G14" s="17">
        <v>500</v>
      </c>
      <c r="H14" s="17">
        <v>250</v>
      </c>
    </row>
    <row r="15" spans="1:8" x14ac:dyDescent="0.2">
      <c r="A15" s="14" t="s">
        <v>11</v>
      </c>
      <c r="B15" s="20" t="s">
        <v>14</v>
      </c>
      <c r="C15" s="17">
        <v>1000</v>
      </c>
      <c r="D15" s="17">
        <v>1050</v>
      </c>
      <c r="E15" s="17">
        <v>1205</v>
      </c>
      <c r="F15" s="65">
        <v>1305</v>
      </c>
      <c r="G15" s="17">
        <v>1050</v>
      </c>
      <c r="H15" s="17">
        <v>1200</v>
      </c>
    </row>
    <row r="16" spans="1:8" x14ac:dyDescent="0.2">
      <c r="A16" s="14" t="s">
        <v>12</v>
      </c>
      <c r="B16" s="20" t="s">
        <v>16</v>
      </c>
      <c r="C16" s="17">
        <v>75</v>
      </c>
      <c r="D16" s="17">
        <v>225</v>
      </c>
      <c r="E16" s="17">
        <v>150</v>
      </c>
      <c r="F16" s="65">
        <v>150</v>
      </c>
      <c r="G16" s="17">
        <v>225</v>
      </c>
      <c r="H16" s="17">
        <v>225</v>
      </c>
    </row>
    <row r="17" spans="1:8" x14ac:dyDescent="0.2">
      <c r="A17" s="14" t="s">
        <v>57</v>
      </c>
      <c r="B17" s="20" t="s">
        <v>28</v>
      </c>
      <c r="C17" s="17">
        <v>3372</v>
      </c>
      <c r="D17" s="17">
        <v>3770.19</v>
      </c>
      <c r="E17" s="17">
        <v>3752.68</v>
      </c>
      <c r="F17" s="65">
        <v>0</v>
      </c>
      <c r="G17" s="17">
        <v>3500</v>
      </c>
      <c r="H17" s="17">
        <v>3750</v>
      </c>
    </row>
    <row r="18" spans="1:8" x14ac:dyDescent="0.2">
      <c r="A18" s="14" t="s">
        <v>17</v>
      </c>
      <c r="B18" s="20" t="s">
        <v>18</v>
      </c>
      <c r="C18" s="17">
        <v>12767</v>
      </c>
      <c r="D18" s="17">
        <v>13032.23</v>
      </c>
      <c r="E18" s="17">
        <v>13104.53</v>
      </c>
      <c r="F18" s="65">
        <v>13121</v>
      </c>
      <c r="G18" s="17">
        <v>13000</v>
      </c>
      <c r="H18" s="17">
        <v>13000</v>
      </c>
    </row>
    <row r="19" spans="1:8" x14ac:dyDescent="0.2">
      <c r="A19" s="14" t="s">
        <v>19</v>
      </c>
      <c r="B19" s="20" t="s">
        <v>20</v>
      </c>
      <c r="C19" s="17">
        <v>500</v>
      </c>
      <c r="D19" s="17">
        <v>500</v>
      </c>
      <c r="E19" s="17">
        <v>500</v>
      </c>
      <c r="F19" s="65">
        <v>500</v>
      </c>
      <c r="G19" s="17">
        <v>500</v>
      </c>
      <c r="H19" s="17">
        <v>500</v>
      </c>
    </row>
    <row r="20" spans="1:8" x14ac:dyDescent="0.2">
      <c r="A20" s="14" t="s">
        <v>0</v>
      </c>
      <c r="B20" s="23" t="s">
        <v>7</v>
      </c>
      <c r="C20" s="18">
        <f>SUM(C14:C19)</f>
        <v>17944</v>
      </c>
      <c r="D20" s="18">
        <f>SUM(D14:D19)</f>
        <v>18947.419999999998</v>
      </c>
      <c r="E20" s="18">
        <f>SUM(E14:E19)</f>
        <v>18862.21</v>
      </c>
      <c r="F20" s="5">
        <f>SUM(F14:F19)</f>
        <v>15426</v>
      </c>
      <c r="G20" s="5">
        <f t="shared" ref="G20" si="2">SUM(G14:G19)</f>
        <v>18775</v>
      </c>
      <c r="H20" s="5">
        <f t="shared" ref="H20" si="3">SUM(H14:H19)</f>
        <v>18925</v>
      </c>
    </row>
    <row r="21" spans="1:8" x14ac:dyDescent="0.2">
      <c r="A21" s="14"/>
      <c r="B21" s="23" t="s">
        <v>22</v>
      </c>
      <c r="C21" s="17"/>
      <c r="D21" s="20"/>
      <c r="E21" s="20"/>
      <c r="F21" s="3"/>
    </row>
    <row r="22" spans="1:8" x14ac:dyDescent="0.2">
      <c r="A22" s="14" t="s">
        <v>46</v>
      </c>
      <c r="B22" s="20" t="s">
        <v>47</v>
      </c>
      <c r="C22" s="17">
        <v>25022</v>
      </c>
      <c r="D22" s="17">
        <v>27325.119999999999</v>
      </c>
      <c r="E22" s="17">
        <v>21915</v>
      </c>
      <c r="F22" s="65">
        <v>30423</v>
      </c>
      <c r="G22" s="17">
        <v>25000</v>
      </c>
      <c r="H22" s="17">
        <v>25000</v>
      </c>
    </row>
    <row r="23" spans="1:8" x14ac:dyDescent="0.2">
      <c r="A23" s="14" t="s">
        <v>23</v>
      </c>
      <c r="B23" t="s">
        <v>48</v>
      </c>
      <c r="C23" s="17">
        <v>9126</v>
      </c>
      <c r="D23" s="17">
        <v>8165</v>
      </c>
      <c r="E23" s="17">
        <v>3784</v>
      </c>
      <c r="F23" s="65">
        <v>1987</v>
      </c>
      <c r="G23" s="17">
        <v>5000</v>
      </c>
      <c r="H23" s="17">
        <v>5000</v>
      </c>
    </row>
    <row r="24" spans="1:8" x14ac:dyDescent="0.2">
      <c r="A24" s="14" t="s">
        <v>24</v>
      </c>
      <c r="B24" t="s">
        <v>49</v>
      </c>
      <c r="C24" s="17">
        <v>0</v>
      </c>
      <c r="D24" s="17">
        <v>0</v>
      </c>
      <c r="E24" s="17">
        <v>0</v>
      </c>
      <c r="F24" s="65">
        <v>0</v>
      </c>
      <c r="G24" s="17">
        <v>0</v>
      </c>
      <c r="H24" s="17">
        <v>0</v>
      </c>
    </row>
    <row r="25" spans="1:8" x14ac:dyDescent="0.2">
      <c r="A25" s="14" t="s">
        <v>25</v>
      </c>
      <c r="B25" s="20" t="s">
        <v>53</v>
      </c>
      <c r="C25" s="17">
        <v>15813</v>
      </c>
      <c r="D25" s="17">
        <v>23592</v>
      </c>
      <c r="E25" s="17">
        <v>9220</v>
      </c>
      <c r="F25" s="65">
        <v>19278</v>
      </c>
      <c r="G25" s="17">
        <v>15000</v>
      </c>
      <c r="H25" s="17">
        <v>15000</v>
      </c>
    </row>
    <row r="26" spans="1:8" x14ac:dyDescent="0.2">
      <c r="A26" s="14" t="s">
        <v>54</v>
      </c>
      <c r="B26" s="20" t="s">
        <v>50</v>
      </c>
      <c r="C26" s="17">
        <v>46139.93</v>
      </c>
      <c r="D26" s="17">
        <v>45051.01</v>
      </c>
      <c r="E26" s="17">
        <v>47501</v>
      </c>
      <c r="F26" s="65">
        <v>34744</v>
      </c>
      <c r="G26" s="17">
        <v>55000</v>
      </c>
      <c r="H26" s="17">
        <v>55000</v>
      </c>
    </row>
    <row r="27" spans="1:8" x14ac:dyDescent="0.2">
      <c r="A27" s="14" t="s">
        <v>26</v>
      </c>
      <c r="B27" s="20" t="s">
        <v>51</v>
      </c>
      <c r="C27" s="17">
        <v>144</v>
      </c>
      <c r="D27" s="17">
        <v>0</v>
      </c>
      <c r="E27" s="17">
        <v>0</v>
      </c>
      <c r="F27" s="65">
        <v>66.790000000000006</v>
      </c>
      <c r="G27" s="17">
        <v>135</v>
      </c>
      <c r="H27" s="17">
        <v>0</v>
      </c>
    </row>
    <row r="28" spans="1:8" x14ac:dyDescent="0.2">
      <c r="A28" s="14" t="s">
        <v>55</v>
      </c>
      <c r="B28" s="20" t="s">
        <v>52</v>
      </c>
      <c r="C28" s="17">
        <v>0</v>
      </c>
      <c r="D28" s="17">
        <v>9244</v>
      </c>
      <c r="E28" s="17">
        <v>6501</v>
      </c>
      <c r="F28" s="65">
        <v>7800</v>
      </c>
      <c r="G28" s="17">
        <v>7500</v>
      </c>
      <c r="H28" s="17">
        <v>7500</v>
      </c>
    </row>
    <row r="29" spans="1:8" x14ac:dyDescent="0.2">
      <c r="A29" s="14"/>
      <c r="B29" s="23" t="s">
        <v>7</v>
      </c>
      <c r="C29" s="18">
        <f>SUM(C22:C28)</f>
        <v>96244.93</v>
      </c>
      <c r="D29" s="18">
        <f>SUM(D22:D28)</f>
        <v>113377.13</v>
      </c>
      <c r="E29" s="18">
        <f>SUM(E22:E28)</f>
        <v>88921</v>
      </c>
      <c r="F29" s="5">
        <f>SUM(F22:F28)</f>
        <v>94298.79</v>
      </c>
      <c r="G29" s="5">
        <f t="shared" ref="G29" si="4">SUM(G22:G28)</f>
        <v>107635</v>
      </c>
      <c r="H29" s="5">
        <f t="shared" ref="H29" si="5">SUM(H22:H28)</f>
        <v>107500</v>
      </c>
    </row>
    <row r="30" spans="1:8" x14ac:dyDescent="0.2">
      <c r="A30" s="14"/>
      <c r="B30" s="23" t="s">
        <v>58</v>
      </c>
      <c r="C30" s="17"/>
      <c r="D30" s="20"/>
      <c r="F30" s="22"/>
    </row>
    <row r="31" spans="1:8" x14ac:dyDescent="0.2">
      <c r="A31" s="14" t="s">
        <v>379</v>
      </c>
      <c r="B31" s="22" t="s">
        <v>389</v>
      </c>
      <c r="C31" s="25">
        <v>0</v>
      </c>
      <c r="D31"/>
      <c r="E31" s="25">
        <v>0</v>
      </c>
      <c r="F31" s="25">
        <v>0</v>
      </c>
      <c r="G31" s="12">
        <v>0</v>
      </c>
      <c r="H31" s="12">
        <v>0</v>
      </c>
    </row>
    <row r="32" spans="1:8" x14ac:dyDescent="0.2">
      <c r="A32" s="14" t="s">
        <v>27</v>
      </c>
      <c r="B32" s="22" t="s">
        <v>59</v>
      </c>
      <c r="C32" s="25">
        <v>0</v>
      </c>
      <c r="D32"/>
      <c r="E32" s="25">
        <v>0</v>
      </c>
      <c r="F32" s="25">
        <v>0</v>
      </c>
      <c r="G32" s="12">
        <v>0</v>
      </c>
      <c r="H32" s="12">
        <v>0</v>
      </c>
    </row>
    <row r="33" spans="1:8" x14ac:dyDescent="0.2">
      <c r="A33" s="14" t="s">
        <v>380</v>
      </c>
      <c r="B33" s="22" t="s">
        <v>381</v>
      </c>
      <c r="C33" s="25">
        <v>0</v>
      </c>
      <c r="D33"/>
      <c r="E33" s="25">
        <v>0</v>
      </c>
      <c r="F33" s="25">
        <v>0</v>
      </c>
      <c r="G33" s="12">
        <v>0</v>
      </c>
      <c r="H33" s="12">
        <v>0</v>
      </c>
    </row>
    <row r="34" spans="1:8" x14ac:dyDescent="0.2">
      <c r="A34" s="14" t="s">
        <v>382</v>
      </c>
      <c r="B34" s="22" t="s">
        <v>383</v>
      </c>
      <c r="C34" s="25">
        <v>0</v>
      </c>
      <c r="D34"/>
      <c r="E34" s="25">
        <v>0</v>
      </c>
      <c r="F34" s="25">
        <v>0</v>
      </c>
      <c r="G34" s="12">
        <v>0</v>
      </c>
      <c r="H34" s="12">
        <v>0</v>
      </c>
    </row>
    <row r="35" spans="1:8" x14ac:dyDescent="0.2">
      <c r="A35" s="14" t="s">
        <v>60</v>
      </c>
      <c r="B35" s="22" t="s">
        <v>61</v>
      </c>
      <c r="C35" s="25">
        <v>0</v>
      </c>
      <c r="D35"/>
      <c r="E35" s="25">
        <v>0</v>
      </c>
      <c r="F35" s="25">
        <v>0</v>
      </c>
      <c r="G35" s="12">
        <v>0</v>
      </c>
      <c r="H35" s="12">
        <v>0</v>
      </c>
    </row>
    <row r="36" spans="1:8" x14ac:dyDescent="0.2">
      <c r="A36" s="14" t="s">
        <v>384</v>
      </c>
      <c r="B36" s="22" t="s">
        <v>385</v>
      </c>
      <c r="C36" s="25">
        <v>0</v>
      </c>
      <c r="D36"/>
      <c r="E36" s="25">
        <v>0</v>
      </c>
      <c r="F36" s="25">
        <v>0</v>
      </c>
      <c r="G36" s="12">
        <v>0</v>
      </c>
      <c r="H36" s="12">
        <v>0</v>
      </c>
    </row>
    <row r="37" spans="1:8" x14ac:dyDescent="0.2">
      <c r="A37" s="14" t="s">
        <v>62</v>
      </c>
      <c r="B37" s="22" t="s">
        <v>63</v>
      </c>
      <c r="C37" s="17">
        <v>2501</v>
      </c>
      <c r="D37">
        <v>3616</v>
      </c>
      <c r="E37" s="17">
        <v>3546</v>
      </c>
      <c r="F37" s="25">
        <v>3513.73</v>
      </c>
      <c r="G37" s="17">
        <v>5200</v>
      </c>
      <c r="H37" s="17">
        <v>5200</v>
      </c>
    </row>
    <row r="38" spans="1:8" x14ac:dyDescent="0.2">
      <c r="A38" s="14" t="s">
        <v>64</v>
      </c>
      <c r="B38" s="22" t="s">
        <v>65</v>
      </c>
      <c r="C38" s="17">
        <v>1223</v>
      </c>
      <c r="D38" s="25">
        <v>0</v>
      </c>
      <c r="E38" s="17">
        <v>1141</v>
      </c>
      <c r="F38" s="25">
        <v>1166</v>
      </c>
      <c r="G38" s="17">
        <v>2400</v>
      </c>
      <c r="H38" s="17">
        <v>1200</v>
      </c>
    </row>
    <row r="39" spans="1:8" x14ac:dyDescent="0.2">
      <c r="A39" s="14" t="s">
        <v>56</v>
      </c>
      <c r="B39" s="22" t="s">
        <v>29</v>
      </c>
      <c r="C39" s="17">
        <v>11952</v>
      </c>
      <c r="D39">
        <v>30555</v>
      </c>
      <c r="E39" s="17">
        <v>13138</v>
      </c>
      <c r="F39" s="25">
        <v>22670.880000000001</v>
      </c>
      <c r="G39" s="17">
        <v>25000</v>
      </c>
      <c r="H39" s="17">
        <v>25000</v>
      </c>
    </row>
    <row r="40" spans="1:8" x14ac:dyDescent="0.2">
      <c r="A40" s="14"/>
      <c r="B40" s="23" t="s">
        <v>7</v>
      </c>
      <c r="C40" s="18">
        <f>SUM(C33:C39)</f>
        <v>15676</v>
      </c>
      <c r="D40" s="2">
        <f>SUM(D37:D39)</f>
        <v>34171</v>
      </c>
      <c r="E40" s="18">
        <f>SUM(E33:E39)</f>
        <v>17825</v>
      </c>
      <c r="F40" s="5">
        <f>SUM(F37:F39)</f>
        <v>27350.61</v>
      </c>
      <c r="G40" s="5">
        <f>SUM(G31:G39)</f>
        <v>32600</v>
      </c>
      <c r="H40" s="5">
        <f>SUM(H31:H39)</f>
        <v>31400</v>
      </c>
    </row>
    <row r="41" spans="1:8" x14ac:dyDescent="0.2">
      <c r="A41" s="14"/>
      <c r="B41" s="23" t="s">
        <v>31</v>
      </c>
      <c r="C41" s="17"/>
      <c r="D41" s="20"/>
      <c r="E41" s="20"/>
      <c r="F41" s="3"/>
    </row>
    <row r="42" spans="1:8" x14ac:dyDescent="0.2">
      <c r="A42" s="14" t="s">
        <v>66</v>
      </c>
      <c r="B42" s="22" t="s">
        <v>67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</row>
    <row r="43" spans="1:8" x14ac:dyDescent="0.2">
      <c r="A43" s="14" t="s">
        <v>68</v>
      </c>
      <c r="B43" s="22" t="s">
        <v>69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</row>
    <row r="44" spans="1:8" x14ac:dyDescent="0.2">
      <c r="A44" s="14" t="s">
        <v>72</v>
      </c>
      <c r="B44" s="22" t="s">
        <v>13</v>
      </c>
      <c r="C44" s="17">
        <v>373</v>
      </c>
      <c r="D44" s="17">
        <v>1154</v>
      </c>
      <c r="E44" s="17">
        <v>2784</v>
      </c>
      <c r="F44" s="65">
        <v>730</v>
      </c>
      <c r="G44" s="17">
        <v>2000</v>
      </c>
      <c r="H44" s="17">
        <v>2000</v>
      </c>
    </row>
    <row r="45" spans="1:8" x14ac:dyDescent="0.2">
      <c r="A45" s="14" t="s">
        <v>30</v>
      </c>
      <c r="B45" s="3" t="s">
        <v>71</v>
      </c>
      <c r="C45" s="17">
        <v>0</v>
      </c>
      <c r="D45" s="17">
        <v>0</v>
      </c>
      <c r="E45" s="17">
        <v>0</v>
      </c>
      <c r="F45" s="65">
        <v>0</v>
      </c>
      <c r="G45" s="17">
        <v>0</v>
      </c>
      <c r="H45" s="17">
        <v>0</v>
      </c>
    </row>
    <row r="46" spans="1:8" x14ac:dyDescent="0.2">
      <c r="A46" s="14" t="s">
        <v>386</v>
      </c>
      <c r="B46" s="3" t="s">
        <v>207</v>
      </c>
      <c r="C46" s="17">
        <v>0</v>
      </c>
      <c r="D46" s="17">
        <v>0</v>
      </c>
      <c r="E46" s="17">
        <v>0</v>
      </c>
      <c r="F46" s="65">
        <v>0</v>
      </c>
      <c r="G46" s="17">
        <v>0</v>
      </c>
      <c r="H46" s="17">
        <v>0</v>
      </c>
    </row>
    <row r="47" spans="1:8" x14ac:dyDescent="0.2">
      <c r="A47" s="14" t="s">
        <v>70</v>
      </c>
      <c r="B47" s="3" t="s">
        <v>445</v>
      </c>
      <c r="C47" s="17">
        <v>51</v>
      </c>
      <c r="D47" s="17">
        <v>333</v>
      </c>
      <c r="E47" s="17">
        <v>409</v>
      </c>
      <c r="F47" s="65">
        <v>438</v>
      </c>
      <c r="G47" s="17">
        <v>500</v>
      </c>
      <c r="H47" s="17">
        <v>500</v>
      </c>
    </row>
    <row r="48" spans="1:8" x14ac:dyDescent="0.2">
      <c r="A48" s="14" t="s">
        <v>387</v>
      </c>
      <c r="B48" s="3" t="s">
        <v>446</v>
      </c>
      <c r="C48" s="20">
        <v>18</v>
      </c>
      <c r="D48" s="20">
        <v>53</v>
      </c>
      <c r="E48" s="17">
        <v>1.84</v>
      </c>
      <c r="F48" s="65">
        <v>7</v>
      </c>
      <c r="G48" s="17">
        <v>20</v>
      </c>
      <c r="H48" s="17">
        <v>20</v>
      </c>
    </row>
    <row r="49" spans="1:8" x14ac:dyDescent="0.2">
      <c r="A49" s="14" t="s">
        <v>32</v>
      </c>
      <c r="B49" s="3" t="s">
        <v>447</v>
      </c>
      <c r="C49" s="17">
        <v>0</v>
      </c>
      <c r="D49" s="17">
        <v>0</v>
      </c>
      <c r="E49" s="17">
        <v>0</v>
      </c>
      <c r="F49" s="3"/>
      <c r="G49" s="17">
        <v>25</v>
      </c>
      <c r="H49" s="17">
        <v>25</v>
      </c>
    </row>
    <row r="50" spans="1:8" x14ac:dyDescent="0.2">
      <c r="A50" s="14" t="s">
        <v>33</v>
      </c>
      <c r="B50" t="s">
        <v>34</v>
      </c>
      <c r="C50" s="17">
        <v>256</v>
      </c>
      <c r="D50" s="17">
        <v>5172</v>
      </c>
      <c r="E50" s="17">
        <v>2546</v>
      </c>
      <c r="F50" s="65">
        <v>1877</v>
      </c>
      <c r="G50" s="17">
        <v>500</v>
      </c>
      <c r="H50" s="17">
        <v>500</v>
      </c>
    </row>
    <row r="51" spans="1:8" x14ac:dyDescent="0.2">
      <c r="A51" s="14"/>
      <c r="B51" s="2" t="s">
        <v>7</v>
      </c>
      <c r="C51" s="18">
        <f t="shared" ref="C51:H51" si="6">SUM(C42:C50)</f>
        <v>698</v>
      </c>
      <c r="D51" s="18">
        <f t="shared" si="6"/>
        <v>6712</v>
      </c>
      <c r="E51" s="18">
        <f t="shared" si="6"/>
        <v>5740.84</v>
      </c>
      <c r="F51" s="5">
        <f t="shared" si="6"/>
        <v>3052</v>
      </c>
      <c r="G51" s="18">
        <f t="shared" si="6"/>
        <v>3045</v>
      </c>
      <c r="H51" s="18">
        <f t="shared" si="6"/>
        <v>3045</v>
      </c>
    </row>
    <row r="52" spans="1:8" x14ac:dyDescent="0.2">
      <c r="A52" s="14"/>
      <c r="B52" s="2" t="s">
        <v>419</v>
      </c>
      <c r="C52" s="18">
        <v>0</v>
      </c>
      <c r="D52" s="20"/>
      <c r="E52" s="20"/>
      <c r="F52" s="3"/>
      <c r="G52" s="20"/>
      <c r="H52" s="20"/>
    </row>
    <row r="53" spans="1:8" x14ac:dyDescent="0.2">
      <c r="A53" s="14"/>
      <c r="B53" s="2" t="s">
        <v>35</v>
      </c>
      <c r="C53" s="18">
        <f t="shared" ref="C53:H53" si="7">SUM(C12,C20,C29,C40,C51)</f>
        <v>131610.93</v>
      </c>
      <c r="D53" s="18">
        <f t="shared" si="7"/>
        <v>175461.35</v>
      </c>
      <c r="E53" s="18">
        <f t="shared" si="7"/>
        <v>135441.04999999999</v>
      </c>
      <c r="F53" s="18">
        <f t="shared" si="7"/>
        <v>142339.29999999999</v>
      </c>
      <c r="G53" s="18">
        <f t="shared" si="7"/>
        <v>165345</v>
      </c>
      <c r="H53" s="18">
        <f t="shared" si="7"/>
        <v>164160</v>
      </c>
    </row>
    <row r="54" spans="1:8" x14ac:dyDescent="0.2">
      <c r="A54" s="14"/>
      <c r="B54" s="2"/>
      <c r="C54" s="18"/>
      <c r="D54" s="18"/>
      <c r="E54" s="18"/>
      <c r="F54" s="18"/>
      <c r="G54" s="18"/>
      <c r="H54" s="18"/>
    </row>
    <row r="55" spans="1:8" x14ac:dyDescent="0.2">
      <c r="A55" s="13" t="s">
        <v>178</v>
      </c>
      <c r="B55" s="19" t="s">
        <v>3</v>
      </c>
      <c r="C55" s="53" t="s">
        <v>1</v>
      </c>
      <c r="D55" s="52" t="s">
        <v>1</v>
      </c>
      <c r="E55" s="53" t="s">
        <v>1</v>
      </c>
      <c r="F55" s="53" t="s">
        <v>1</v>
      </c>
      <c r="G55" s="53" t="s">
        <v>36</v>
      </c>
      <c r="H55" s="53" t="s">
        <v>36</v>
      </c>
    </row>
    <row r="56" spans="1:8" x14ac:dyDescent="0.2">
      <c r="A56" s="13"/>
      <c r="B56" s="23" t="s">
        <v>38</v>
      </c>
      <c r="C56" s="56">
        <v>2015</v>
      </c>
      <c r="D56" s="54">
        <v>2016</v>
      </c>
      <c r="E56" s="54">
        <v>2017</v>
      </c>
      <c r="F56" s="54">
        <v>2018</v>
      </c>
      <c r="G56" s="54">
        <v>2018</v>
      </c>
      <c r="H56" s="55">
        <v>2019</v>
      </c>
    </row>
    <row r="57" spans="1:8" x14ac:dyDescent="0.2">
      <c r="A57" s="14"/>
      <c r="B57" s="23" t="s">
        <v>73</v>
      </c>
      <c r="C57" s="27"/>
      <c r="D57" s="17"/>
      <c r="E57" s="20"/>
      <c r="F57" s="22"/>
    </row>
    <row r="58" spans="1:8" x14ac:dyDescent="0.2">
      <c r="A58" s="14" t="s">
        <v>74</v>
      </c>
      <c r="B58" s="22" t="s">
        <v>75</v>
      </c>
      <c r="C58" s="17">
        <v>987</v>
      </c>
      <c r="D58" s="17">
        <v>1976</v>
      </c>
      <c r="E58" s="17">
        <v>1352</v>
      </c>
      <c r="F58" s="65">
        <v>1038</v>
      </c>
      <c r="G58" s="17">
        <v>2000</v>
      </c>
      <c r="H58" s="17">
        <v>2000</v>
      </c>
    </row>
    <row r="59" spans="1:8" x14ac:dyDescent="0.2">
      <c r="A59" s="14" t="s">
        <v>76</v>
      </c>
      <c r="B59" s="22" t="s">
        <v>77</v>
      </c>
      <c r="C59" s="17">
        <v>75</v>
      </c>
      <c r="D59" s="17">
        <v>799</v>
      </c>
      <c r="E59" s="17">
        <v>532</v>
      </c>
      <c r="F59" s="65">
        <v>1873</v>
      </c>
      <c r="G59" s="17">
        <v>500</v>
      </c>
      <c r="H59" s="17">
        <v>500</v>
      </c>
    </row>
    <row r="60" spans="1:8" x14ac:dyDescent="0.2">
      <c r="A60" s="14" t="s">
        <v>78</v>
      </c>
      <c r="B60" s="22" t="s">
        <v>79</v>
      </c>
      <c r="C60" s="17">
        <v>473</v>
      </c>
      <c r="D60" s="17">
        <v>1848</v>
      </c>
      <c r="E60" s="17">
        <v>2070</v>
      </c>
      <c r="F60" s="65">
        <v>1368</v>
      </c>
      <c r="G60" s="17">
        <v>2000</v>
      </c>
      <c r="H60" s="17">
        <v>2000</v>
      </c>
    </row>
    <row r="61" spans="1:8" x14ac:dyDescent="0.2">
      <c r="A61" s="14" t="s">
        <v>80</v>
      </c>
      <c r="B61" s="22" t="s">
        <v>81</v>
      </c>
      <c r="C61" s="17">
        <v>1820</v>
      </c>
      <c r="D61" s="17">
        <v>2482</v>
      </c>
      <c r="E61" s="17">
        <v>2408</v>
      </c>
      <c r="F61" s="65">
        <v>1111</v>
      </c>
      <c r="G61" s="17">
        <v>2500</v>
      </c>
      <c r="H61" s="17">
        <v>2500</v>
      </c>
    </row>
    <row r="62" spans="1:8" x14ac:dyDescent="0.2">
      <c r="A62" s="14" t="s">
        <v>82</v>
      </c>
      <c r="B62" s="22" t="s">
        <v>83</v>
      </c>
      <c r="C62" s="17">
        <v>2319</v>
      </c>
      <c r="D62" s="17">
        <v>4428</v>
      </c>
      <c r="E62" s="17">
        <v>4697</v>
      </c>
      <c r="F62" s="65">
        <v>4474</v>
      </c>
      <c r="G62" s="17">
        <v>5000</v>
      </c>
      <c r="H62" s="17">
        <v>5000</v>
      </c>
    </row>
    <row r="63" spans="1:8" x14ac:dyDescent="0.2">
      <c r="A63" s="14" t="s">
        <v>84</v>
      </c>
      <c r="B63" s="22" t="s">
        <v>85</v>
      </c>
      <c r="C63" s="17">
        <v>915</v>
      </c>
      <c r="D63" s="17">
        <v>1480</v>
      </c>
      <c r="E63" s="17">
        <v>308</v>
      </c>
      <c r="F63" s="65">
        <v>423</v>
      </c>
      <c r="G63" s="17">
        <v>2000</v>
      </c>
      <c r="H63" s="17">
        <v>2000</v>
      </c>
    </row>
    <row r="64" spans="1:8" x14ac:dyDescent="0.2">
      <c r="A64" s="14" t="s">
        <v>86</v>
      </c>
      <c r="B64" s="22" t="s">
        <v>112</v>
      </c>
      <c r="C64" s="17">
        <v>0</v>
      </c>
      <c r="D64" s="17">
        <v>0</v>
      </c>
      <c r="E64" s="17">
        <v>0</v>
      </c>
      <c r="F64" s="65">
        <v>232</v>
      </c>
      <c r="G64" s="17"/>
      <c r="H64" s="17"/>
    </row>
    <row r="65" spans="1:9" x14ac:dyDescent="0.2">
      <c r="A65" s="14"/>
      <c r="B65" s="23" t="s">
        <v>7</v>
      </c>
      <c r="C65" s="18">
        <f>SUM(C58:C64)</f>
        <v>6589</v>
      </c>
      <c r="D65" s="18">
        <f>SUM(D58:D64)</f>
        <v>13013</v>
      </c>
      <c r="E65" s="18">
        <f>SUM(E58:E64)</f>
        <v>11367</v>
      </c>
      <c r="F65" s="5">
        <f>SUM(F58:F64)</f>
        <v>10519</v>
      </c>
      <c r="G65" s="18">
        <f t="shared" ref="G65" si="8">SUM(G58:G64)</f>
        <v>14000</v>
      </c>
      <c r="H65" s="18">
        <f t="shared" ref="H65" si="9">SUM(H58:H64)</f>
        <v>14000</v>
      </c>
    </row>
    <row r="66" spans="1:9" x14ac:dyDescent="0.2">
      <c r="A66" s="14"/>
      <c r="B66" s="23" t="s">
        <v>87</v>
      </c>
      <c r="C66" s="17"/>
      <c r="D66" s="20"/>
      <c r="E66" s="20"/>
      <c r="F66" s="3"/>
    </row>
    <row r="67" spans="1:9" x14ac:dyDescent="0.2">
      <c r="A67" s="14" t="s">
        <v>88</v>
      </c>
      <c r="B67" s="22" t="s">
        <v>37</v>
      </c>
      <c r="C67" s="17">
        <v>89</v>
      </c>
      <c r="D67" s="17">
        <v>149</v>
      </c>
      <c r="E67" s="17">
        <v>120</v>
      </c>
      <c r="F67" s="65">
        <v>1</v>
      </c>
      <c r="G67" s="17">
        <v>250</v>
      </c>
      <c r="H67" s="17">
        <v>250</v>
      </c>
      <c r="I67" s="4"/>
    </row>
    <row r="68" spans="1:9" x14ac:dyDescent="0.2">
      <c r="A68" s="14" t="s">
        <v>89</v>
      </c>
      <c r="B68" s="3" t="s">
        <v>90</v>
      </c>
      <c r="C68" s="17">
        <v>128</v>
      </c>
      <c r="D68" s="17">
        <v>780</v>
      </c>
      <c r="E68" s="17">
        <v>2526</v>
      </c>
      <c r="F68" s="65">
        <v>936</v>
      </c>
      <c r="G68" s="17">
        <v>2500</v>
      </c>
      <c r="H68" s="17">
        <v>2500</v>
      </c>
      <c r="I68" s="4"/>
    </row>
    <row r="69" spans="1:9" x14ac:dyDescent="0.2">
      <c r="A69" s="14" t="s">
        <v>91</v>
      </c>
      <c r="B69" s="3" t="s">
        <v>429</v>
      </c>
      <c r="C69" s="17">
        <v>6629</v>
      </c>
      <c r="D69" s="17">
        <v>8827</v>
      </c>
      <c r="E69" s="17">
        <v>4339</v>
      </c>
      <c r="F69" s="65">
        <v>7764</v>
      </c>
      <c r="G69" s="17">
        <v>9875</v>
      </c>
      <c r="H69" s="17">
        <v>9875</v>
      </c>
      <c r="I69" s="4"/>
    </row>
    <row r="70" spans="1:9" x14ac:dyDescent="0.2">
      <c r="A70" s="14" t="s">
        <v>92</v>
      </c>
      <c r="B70" s="3" t="s">
        <v>45</v>
      </c>
      <c r="C70" s="17">
        <v>930</v>
      </c>
      <c r="D70" s="17">
        <v>1423</v>
      </c>
      <c r="E70" s="17">
        <v>2589</v>
      </c>
      <c r="F70" s="65">
        <v>196</v>
      </c>
      <c r="G70" s="17">
        <v>2500</v>
      </c>
      <c r="H70" s="17">
        <v>2500</v>
      </c>
      <c r="I70" s="4"/>
    </row>
    <row r="71" spans="1:9" x14ac:dyDescent="0.2">
      <c r="A71" s="15" t="s">
        <v>412</v>
      </c>
      <c r="B71" s="3" t="s">
        <v>426</v>
      </c>
      <c r="C71" s="17">
        <v>0</v>
      </c>
      <c r="D71" s="17">
        <v>0</v>
      </c>
      <c r="E71" s="17">
        <v>0</v>
      </c>
      <c r="F71" s="65">
        <v>0</v>
      </c>
      <c r="G71" s="17">
        <v>0</v>
      </c>
      <c r="H71" s="17">
        <v>2500</v>
      </c>
      <c r="I71" s="4"/>
    </row>
    <row r="72" spans="1:9" x14ac:dyDescent="0.2">
      <c r="A72" s="14" t="s">
        <v>93</v>
      </c>
      <c r="B72" s="3" t="s">
        <v>94</v>
      </c>
      <c r="C72" s="17">
        <v>0</v>
      </c>
      <c r="D72" s="17">
        <v>0</v>
      </c>
      <c r="E72" s="17">
        <v>0</v>
      </c>
      <c r="F72" s="65">
        <v>0</v>
      </c>
      <c r="G72" s="17">
        <v>100</v>
      </c>
      <c r="H72" s="17">
        <v>100</v>
      </c>
      <c r="I72" s="4"/>
    </row>
    <row r="73" spans="1:9" x14ac:dyDescent="0.2">
      <c r="A73" s="15" t="s">
        <v>441</v>
      </c>
      <c r="B73" s="3" t="s">
        <v>442</v>
      </c>
      <c r="C73" s="17">
        <v>0</v>
      </c>
      <c r="D73" s="17">
        <v>1500</v>
      </c>
      <c r="E73" s="17">
        <v>0</v>
      </c>
      <c r="F73" s="65">
        <v>0</v>
      </c>
      <c r="G73" s="17">
        <v>1350</v>
      </c>
      <c r="H73" s="17">
        <v>1350</v>
      </c>
      <c r="I73" s="4"/>
    </row>
    <row r="74" spans="1:9" x14ac:dyDescent="0.2">
      <c r="A74" s="14" t="s">
        <v>95</v>
      </c>
      <c r="B74" s="3" t="s">
        <v>428</v>
      </c>
      <c r="C74" s="17">
        <v>24615</v>
      </c>
      <c r="D74" s="17">
        <v>22351</v>
      </c>
      <c r="E74" s="17">
        <v>33166</v>
      </c>
      <c r="F74" s="65">
        <v>20163.36</v>
      </c>
      <c r="G74" s="17">
        <v>52000</v>
      </c>
      <c r="H74" s="17">
        <v>41025</v>
      </c>
      <c r="I74" s="12"/>
    </row>
    <row r="75" spans="1:9" x14ac:dyDescent="0.2">
      <c r="A75" s="15" t="s">
        <v>96</v>
      </c>
      <c r="B75" s="3" t="s">
        <v>463</v>
      </c>
      <c r="C75" s="17">
        <v>7619</v>
      </c>
      <c r="D75" s="17">
        <v>7581</v>
      </c>
      <c r="E75" s="17">
        <v>2402</v>
      </c>
      <c r="F75" s="65">
        <v>1950.95</v>
      </c>
      <c r="G75" s="17">
        <v>0</v>
      </c>
      <c r="H75" s="17">
        <v>1000</v>
      </c>
      <c r="I75" s="12"/>
    </row>
    <row r="76" spans="1:9" x14ac:dyDescent="0.2">
      <c r="A76" s="14" t="s">
        <v>97</v>
      </c>
      <c r="B76" s="22" t="s">
        <v>98</v>
      </c>
      <c r="C76" s="17">
        <v>2000</v>
      </c>
      <c r="D76" s="17">
        <v>3250</v>
      </c>
      <c r="E76" s="17">
        <v>1000</v>
      </c>
      <c r="F76" s="65">
        <v>2250</v>
      </c>
      <c r="G76" s="17">
        <v>3000</v>
      </c>
      <c r="H76" s="17">
        <v>3000</v>
      </c>
      <c r="I76" s="12"/>
    </row>
    <row r="77" spans="1:9" x14ac:dyDescent="0.2">
      <c r="A77" s="14"/>
      <c r="B77" s="23" t="s">
        <v>7</v>
      </c>
      <c r="C77" s="18">
        <f>SUM(C67:C76)</f>
        <v>42010</v>
      </c>
      <c r="D77" s="18">
        <f>SUM(D67:D76)</f>
        <v>45861</v>
      </c>
      <c r="E77" s="18">
        <f>SUM(E67:E76)</f>
        <v>46142</v>
      </c>
      <c r="F77" s="5">
        <f>SUM(F67:F76)</f>
        <v>33261.31</v>
      </c>
      <c r="G77" s="18">
        <f t="shared" ref="G77" si="10">SUM(G67:G76)</f>
        <v>71575</v>
      </c>
      <c r="H77" s="18">
        <f t="shared" ref="H77" si="11">SUM(H67:H76)</f>
        <v>64100</v>
      </c>
      <c r="I77" s="4"/>
    </row>
    <row r="78" spans="1:9" x14ac:dyDescent="0.2">
      <c r="A78" s="14"/>
      <c r="B78" s="23" t="s">
        <v>99</v>
      </c>
      <c r="C78" s="17"/>
      <c r="D78" s="20"/>
      <c r="E78" s="20"/>
      <c r="F78" s="3"/>
    </row>
    <row r="79" spans="1:9" x14ac:dyDescent="0.2">
      <c r="A79" s="14" t="s">
        <v>100</v>
      </c>
      <c r="B79" s="22" t="s">
        <v>101</v>
      </c>
      <c r="C79" s="17">
        <v>0</v>
      </c>
      <c r="D79" s="17">
        <v>0</v>
      </c>
      <c r="E79" s="17">
        <v>0</v>
      </c>
      <c r="F79" s="65">
        <v>0</v>
      </c>
      <c r="G79" s="17">
        <v>500</v>
      </c>
      <c r="H79" s="17">
        <v>500</v>
      </c>
    </row>
    <row r="80" spans="1:9" x14ac:dyDescent="0.2">
      <c r="A80" s="14" t="s">
        <v>102</v>
      </c>
      <c r="B80" s="22" t="s">
        <v>103</v>
      </c>
      <c r="C80" s="17">
        <v>437</v>
      </c>
      <c r="D80" s="17">
        <v>1250</v>
      </c>
      <c r="E80" s="17">
        <v>2250</v>
      </c>
      <c r="F80" s="65">
        <v>1000</v>
      </c>
      <c r="G80" s="17">
        <v>1875</v>
      </c>
      <c r="H80" s="17">
        <v>1875</v>
      </c>
      <c r="I80" s="3"/>
    </row>
    <row r="81" spans="1:9" x14ac:dyDescent="0.2">
      <c r="A81" s="14" t="s">
        <v>104</v>
      </c>
      <c r="B81" s="22" t="s">
        <v>105</v>
      </c>
      <c r="C81" s="17">
        <v>162</v>
      </c>
      <c r="D81" s="17">
        <v>162</v>
      </c>
      <c r="E81" s="17">
        <v>162</v>
      </c>
      <c r="F81" s="65">
        <v>162</v>
      </c>
      <c r="G81" s="17">
        <v>200</v>
      </c>
      <c r="H81" s="17">
        <v>200</v>
      </c>
    </row>
    <row r="82" spans="1:9" x14ac:dyDescent="0.2">
      <c r="A82" s="14" t="s">
        <v>106</v>
      </c>
      <c r="B82" s="22" t="s">
        <v>107</v>
      </c>
      <c r="C82" s="17">
        <v>2642</v>
      </c>
      <c r="D82" s="17">
        <v>2676</v>
      </c>
      <c r="E82" s="17">
        <v>0</v>
      </c>
      <c r="F82" s="65">
        <v>3198</v>
      </c>
      <c r="G82" s="17">
        <v>2875</v>
      </c>
      <c r="H82" s="17">
        <v>2875</v>
      </c>
    </row>
    <row r="83" spans="1:9" x14ac:dyDescent="0.2">
      <c r="A83" s="14" t="s">
        <v>108</v>
      </c>
      <c r="B83" s="22" t="s">
        <v>109</v>
      </c>
      <c r="C83" s="17">
        <v>1049</v>
      </c>
      <c r="D83" s="17">
        <v>1271</v>
      </c>
      <c r="E83" s="17">
        <v>1173</v>
      </c>
      <c r="F83" s="65">
        <v>927</v>
      </c>
      <c r="G83" s="17">
        <v>2000</v>
      </c>
      <c r="H83" s="17">
        <v>2000</v>
      </c>
    </row>
    <row r="84" spans="1:9" x14ac:dyDescent="0.2">
      <c r="A84" s="14" t="s">
        <v>110</v>
      </c>
      <c r="B84" s="22" t="s">
        <v>486</v>
      </c>
      <c r="C84" s="17">
        <v>590</v>
      </c>
      <c r="D84" s="17">
        <v>1264</v>
      </c>
      <c r="E84" s="17">
        <v>937</v>
      </c>
      <c r="F84" s="65">
        <v>214</v>
      </c>
      <c r="G84" s="17">
        <v>1000</v>
      </c>
      <c r="H84" s="17">
        <v>1000</v>
      </c>
    </row>
    <row r="85" spans="1:9" x14ac:dyDescent="0.2">
      <c r="A85" s="14" t="s">
        <v>404</v>
      </c>
      <c r="B85" s="22" t="s">
        <v>234</v>
      </c>
      <c r="C85" s="17">
        <v>0</v>
      </c>
      <c r="D85" s="17">
        <v>0</v>
      </c>
      <c r="E85" s="17">
        <v>0</v>
      </c>
      <c r="F85" s="3"/>
      <c r="G85" s="17">
        <v>0</v>
      </c>
      <c r="H85" s="17">
        <v>0</v>
      </c>
    </row>
    <row r="86" spans="1:9" x14ac:dyDescent="0.2">
      <c r="A86" s="14" t="s">
        <v>113</v>
      </c>
      <c r="B86" s="22" t="s">
        <v>114</v>
      </c>
      <c r="C86" s="17">
        <v>234</v>
      </c>
      <c r="D86" s="17">
        <v>991</v>
      </c>
      <c r="E86" s="17">
        <v>465</v>
      </c>
      <c r="F86" s="65">
        <v>0</v>
      </c>
      <c r="G86" s="17">
        <v>3000</v>
      </c>
      <c r="H86" s="17">
        <v>3000</v>
      </c>
    </row>
    <row r="87" spans="1:9" x14ac:dyDescent="0.2">
      <c r="A87" s="14" t="s">
        <v>115</v>
      </c>
      <c r="B87" s="22" t="s">
        <v>116</v>
      </c>
      <c r="C87" s="17">
        <v>488</v>
      </c>
      <c r="D87" s="17">
        <v>1436</v>
      </c>
      <c r="E87" s="17">
        <v>1288</v>
      </c>
      <c r="F87" s="65">
        <v>562</v>
      </c>
      <c r="G87" s="17">
        <v>1500</v>
      </c>
      <c r="H87" s="17">
        <v>1500</v>
      </c>
    </row>
    <row r="88" spans="1:9" x14ac:dyDescent="0.2">
      <c r="A88" s="14"/>
      <c r="B88" s="23" t="s">
        <v>7</v>
      </c>
      <c r="C88" s="18">
        <f>SUM(C79:C87)</f>
        <v>5602</v>
      </c>
      <c r="D88" s="18">
        <f>SUM(D79:D87)</f>
        <v>9050</v>
      </c>
      <c r="E88" s="18">
        <f>SUM(E79:E87)</f>
        <v>6275</v>
      </c>
      <c r="F88" s="5">
        <f>SUM(F79:F87)</f>
        <v>6063</v>
      </c>
      <c r="G88" s="18">
        <f t="shared" ref="G88" si="12">SUM(G79:G87)</f>
        <v>12950</v>
      </c>
      <c r="H88" s="18">
        <f t="shared" ref="H88" si="13">SUM(H79:H87)</f>
        <v>12950</v>
      </c>
    </row>
    <row r="89" spans="1:9" x14ac:dyDescent="0.2">
      <c r="A89" s="14" t="s">
        <v>0</v>
      </c>
      <c r="B89" s="23" t="s">
        <v>118</v>
      </c>
      <c r="C89" s="17"/>
      <c r="D89" s="20"/>
      <c r="E89" s="20"/>
      <c r="F89" s="3"/>
    </row>
    <row r="90" spans="1:9" x14ac:dyDescent="0.2">
      <c r="A90" s="14" t="s">
        <v>117</v>
      </c>
      <c r="B90" s="22" t="s">
        <v>119</v>
      </c>
      <c r="C90" s="17">
        <v>20127</v>
      </c>
      <c r="D90" s="17">
        <v>34011</v>
      </c>
      <c r="E90" s="17">
        <v>8677</v>
      </c>
      <c r="F90" s="65">
        <v>30357</v>
      </c>
      <c r="G90" s="17">
        <v>35256</v>
      </c>
      <c r="H90" s="17">
        <v>35256</v>
      </c>
      <c r="I90" s="3"/>
    </row>
    <row r="91" spans="1:9" x14ac:dyDescent="0.2">
      <c r="A91" s="14" t="s">
        <v>120</v>
      </c>
      <c r="B91" s="3" t="s">
        <v>239</v>
      </c>
      <c r="C91" s="17">
        <v>1706</v>
      </c>
      <c r="D91" s="17">
        <v>2725</v>
      </c>
      <c r="E91" s="17">
        <v>888</v>
      </c>
      <c r="F91" s="65">
        <v>2506</v>
      </c>
      <c r="G91" s="17">
        <v>3000</v>
      </c>
      <c r="H91" s="17">
        <v>3000</v>
      </c>
    </row>
    <row r="92" spans="1:9" x14ac:dyDescent="0.2">
      <c r="A92" s="14" t="s">
        <v>121</v>
      </c>
      <c r="B92" s="3" t="s">
        <v>122</v>
      </c>
      <c r="C92" s="17">
        <v>774</v>
      </c>
      <c r="D92" s="17">
        <v>839</v>
      </c>
      <c r="E92" s="17">
        <v>207</v>
      </c>
      <c r="F92" s="65">
        <v>586</v>
      </c>
      <c r="G92" s="17">
        <v>750</v>
      </c>
      <c r="H92" s="17">
        <v>750</v>
      </c>
    </row>
    <row r="93" spans="1:9" x14ac:dyDescent="0.2">
      <c r="A93" s="14" t="s">
        <v>123</v>
      </c>
      <c r="B93" s="3" t="s">
        <v>124</v>
      </c>
      <c r="C93" s="17">
        <v>49</v>
      </c>
      <c r="D93" s="17">
        <v>0</v>
      </c>
      <c r="E93" s="17">
        <v>522</v>
      </c>
      <c r="F93" s="65">
        <v>521</v>
      </c>
      <c r="G93" s="17">
        <v>200</v>
      </c>
      <c r="H93" s="17">
        <v>200</v>
      </c>
    </row>
    <row r="94" spans="1:9" x14ac:dyDescent="0.2">
      <c r="A94" s="14" t="s">
        <v>125</v>
      </c>
      <c r="B94" s="22" t="s">
        <v>126</v>
      </c>
      <c r="C94" s="17">
        <v>1107</v>
      </c>
      <c r="D94" s="17">
        <v>0</v>
      </c>
      <c r="E94" s="17">
        <v>3386</v>
      </c>
      <c r="F94" s="65">
        <v>4455</v>
      </c>
      <c r="G94" s="17">
        <v>5925</v>
      </c>
      <c r="H94" s="17">
        <v>5925</v>
      </c>
    </row>
    <row r="95" spans="1:9" x14ac:dyDescent="0.2">
      <c r="A95" s="14" t="s">
        <v>411</v>
      </c>
      <c r="B95" s="22" t="s">
        <v>430</v>
      </c>
      <c r="C95" s="17">
        <v>5368</v>
      </c>
      <c r="D95" s="17">
        <v>2788</v>
      </c>
      <c r="E95" s="17">
        <v>0</v>
      </c>
      <c r="F95" s="65">
        <v>0</v>
      </c>
      <c r="G95" s="17">
        <v>0</v>
      </c>
      <c r="H95" s="17">
        <v>0</v>
      </c>
    </row>
    <row r="96" spans="1:9" x14ac:dyDescent="0.2">
      <c r="A96" s="14"/>
      <c r="B96" s="23" t="s">
        <v>7</v>
      </c>
      <c r="C96" s="18">
        <f>SUM(C90:C95)</f>
        <v>29131</v>
      </c>
      <c r="D96" s="18">
        <f>SUM(D90:D95)</f>
        <v>40363</v>
      </c>
      <c r="E96" s="18">
        <f>SUM(E90:E95)</f>
        <v>13680</v>
      </c>
      <c r="F96" s="5">
        <f>SUM(F90:F95)</f>
        <v>38425</v>
      </c>
      <c r="G96" s="18">
        <f t="shared" ref="G96" si="14">SUM(G90:G95)</f>
        <v>45131</v>
      </c>
      <c r="H96" s="18">
        <f t="shared" ref="H96" si="15">SUM(H90:H95)</f>
        <v>45131</v>
      </c>
    </row>
    <row r="97" spans="1:8" x14ac:dyDescent="0.2">
      <c r="A97" s="14"/>
      <c r="B97" s="23" t="s">
        <v>40</v>
      </c>
      <c r="C97" s="17"/>
      <c r="D97" s="20"/>
      <c r="E97" s="20"/>
      <c r="F97" s="3"/>
    </row>
    <row r="98" spans="1:8" x14ac:dyDescent="0.2">
      <c r="A98" s="14" t="s">
        <v>127</v>
      </c>
      <c r="B98" s="22" t="s">
        <v>128</v>
      </c>
      <c r="C98" s="17">
        <v>0</v>
      </c>
      <c r="D98" s="17">
        <v>0</v>
      </c>
      <c r="E98" s="17">
        <v>0</v>
      </c>
      <c r="F98" s="65">
        <v>919</v>
      </c>
      <c r="G98" s="17">
        <v>1000</v>
      </c>
      <c r="H98" s="17">
        <v>1000</v>
      </c>
    </row>
    <row r="99" spans="1:8" x14ac:dyDescent="0.2">
      <c r="A99" s="14" t="s">
        <v>129</v>
      </c>
      <c r="B99" s="22" t="s">
        <v>130</v>
      </c>
      <c r="C99" s="17">
        <v>120</v>
      </c>
      <c r="D99" s="17">
        <v>874</v>
      </c>
      <c r="E99" s="17">
        <v>376</v>
      </c>
      <c r="F99" s="65">
        <v>347</v>
      </c>
      <c r="G99" s="17">
        <v>500</v>
      </c>
      <c r="H99" s="17">
        <v>500</v>
      </c>
    </row>
    <row r="100" spans="1:8" x14ac:dyDescent="0.2">
      <c r="A100" s="14" t="s">
        <v>131</v>
      </c>
      <c r="B100" s="22" t="s">
        <v>132</v>
      </c>
      <c r="C100" s="17">
        <v>1170</v>
      </c>
      <c r="D100" s="17">
        <v>1155</v>
      </c>
      <c r="E100" s="17">
        <v>100</v>
      </c>
      <c r="F100" s="65">
        <v>935</v>
      </c>
      <c r="G100" s="17">
        <v>750</v>
      </c>
      <c r="H100" s="17">
        <v>750</v>
      </c>
    </row>
    <row r="101" spans="1:8" x14ac:dyDescent="0.2">
      <c r="A101" s="14" t="s">
        <v>133</v>
      </c>
      <c r="B101" s="22" t="s">
        <v>134</v>
      </c>
      <c r="C101" s="17">
        <v>312</v>
      </c>
      <c r="D101" s="17">
        <v>208</v>
      </c>
      <c r="E101" s="17">
        <v>0</v>
      </c>
      <c r="F101" s="65">
        <v>0</v>
      </c>
      <c r="G101" s="17">
        <v>250</v>
      </c>
      <c r="H101" s="17">
        <v>250</v>
      </c>
    </row>
    <row r="102" spans="1:8" x14ac:dyDescent="0.2">
      <c r="A102" s="14" t="s">
        <v>135</v>
      </c>
      <c r="B102" s="22" t="s">
        <v>136</v>
      </c>
      <c r="C102" s="17">
        <v>0</v>
      </c>
      <c r="D102" s="17">
        <v>0</v>
      </c>
      <c r="E102" s="17">
        <v>0</v>
      </c>
      <c r="F102" s="65">
        <v>0</v>
      </c>
      <c r="G102" s="17">
        <v>250</v>
      </c>
      <c r="H102" s="17">
        <v>250</v>
      </c>
    </row>
    <row r="103" spans="1:8" x14ac:dyDescent="0.2">
      <c r="A103" s="14"/>
      <c r="B103" s="23" t="s">
        <v>7</v>
      </c>
      <c r="C103" s="18">
        <f>SUM(C98:C102)</f>
        <v>1602</v>
      </c>
      <c r="D103" s="18">
        <f>SUM(D97:D102)</f>
        <v>2237</v>
      </c>
      <c r="E103" s="18">
        <f>SUM(E97:E102)</f>
        <v>476</v>
      </c>
      <c r="F103" s="5">
        <f>SUM(F98:F102)</f>
        <v>2201</v>
      </c>
      <c r="G103" s="18">
        <f>SUM(G98:G102)</f>
        <v>2750</v>
      </c>
      <c r="H103" s="18">
        <f>SUM(H98:H102)</f>
        <v>2750</v>
      </c>
    </row>
    <row r="104" spans="1:8" x14ac:dyDescent="0.2">
      <c r="A104" s="13" t="s">
        <v>178</v>
      </c>
      <c r="B104" s="19" t="s">
        <v>3</v>
      </c>
      <c r="C104" s="52" t="s">
        <v>1</v>
      </c>
      <c r="D104" s="53" t="s">
        <v>1</v>
      </c>
      <c r="E104" s="53" t="s">
        <v>1</v>
      </c>
      <c r="F104" s="53" t="s">
        <v>1</v>
      </c>
      <c r="G104" s="53" t="s">
        <v>36</v>
      </c>
      <c r="H104" s="53" t="s">
        <v>36</v>
      </c>
    </row>
    <row r="105" spans="1:8" x14ac:dyDescent="0.2">
      <c r="A105" s="14"/>
      <c r="B105" s="2" t="s">
        <v>58</v>
      </c>
      <c r="C105" s="54">
        <v>2015</v>
      </c>
      <c r="D105" s="54">
        <v>2016</v>
      </c>
      <c r="E105" s="54">
        <v>2017</v>
      </c>
      <c r="F105" s="54">
        <v>2018</v>
      </c>
      <c r="G105" s="55">
        <v>2018</v>
      </c>
      <c r="H105" s="55">
        <v>2019</v>
      </c>
    </row>
    <row r="106" spans="1:8" x14ac:dyDescent="0.2">
      <c r="A106" s="15" t="s">
        <v>457</v>
      </c>
      <c r="B106" s="3" t="s">
        <v>427</v>
      </c>
      <c r="C106" s="34">
        <v>683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</row>
    <row r="107" spans="1:8" x14ac:dyDescent="0.2">
      <c r="A107" s="15" t="s">
        <v>458</v>
      </c>
      <c r="B107" s="3" t="s">
        <v>459</v>
      </c>
      <c r="C107" s="34">
        <v>2048</v>
      </c>
      <c r="D107" s="34">
        <v>4635</v>
      </c>
      <c r="E107" s="34">
        <v>1511.71</v>
      </c>
      <c r="F107" s="3"/>
      <c r="G107" s="17">
        <v>5000</v>
      </c>
      <c r="H107" s="17">
        <v>5000</v>
      </c>
    </row>
    <row r="108" spans="1:8" x14ac:dyDescent="0.2">
      <c r="A108" s="15" t="s">
        <v>388</v>
      </c>
      <c r="B108" s="3" t="s">
        <v>389</v>
      </c>
      <c r="C108" s="17">
        <v>0</v>
      </c>
      <c r="D108" s="17">
        <v>0</v>
      </c>
      <c r="E108" s="17">
        <v>0</v>
      </c>
      <c r="F108" s="3"/>
      <c r="G108" s="17">
        <v>0</v>
      </c>
      <c r="H108" s="17">
        <v>0</v>
      </c>
    </row>
    <row r="109" spans="1:8" x14ac:dyDescent="0.2">
      <c r="A109" s="15" t="s">
        <v>137</v>
      </c>
      <c r="B109" s="3" t="s">
        <v>138</v>
      </c>
      <c r="C109" s="17">
        <v>0</v>
      </c>
      <c r="D109" s="17">
        <v>0</v>
      </c>
      <c r="E109" s="17">
        <v>0</v>
      </c>
      <c r="F109" s="3"/>
      <c r="G109" s="17">
        <v>0</v>
      </c>
      <c r="H109" s="17">
        <v>0</v>
      </c>
    </row>
    <row r="110" spans="1:8" x14ac:dyDescent="0.2">
      <c r="A110" s="15" t="s">
        <v>139</v>
      </c>
      <c r="B110" s="3" t="s">
        <v>381</v>
      </c>
      <c r="C110" s="17">
        <v>0</v>
      </c>
      <c r="D110" s="17">
        <v>0</v>
      </c>
      <c r="E110" s="17">
        <v>0</v>
      </c>
      <c r="F110" s="3"/>
      <c r="G110" s="17">
        <v>0</v>
      </c>
      <c r="H110" s="17">
        <v>0</v>
      </c>
    </row>
    <row r="111" spans="1:8" x14ac:dyDescent="0.2">
      <c r="A111" s="15" t="s">
        <v>390</v>
      </c>
      <c r="B111" s="3" t="s">
        <v>383</v>
      </c>
      <c r="C111" s="17">
        <v>0</v>
      </c>
      <c r="D111" s="17">
        <v>0</v>
      </c>
      <c r="E111" s="17">
        <v>0</v>
      </c>
      <c r="F111" s="3"/>
      <c r="G111" s="17">
        <v>0</v>
      </c>
      <c r="H111" s="17">
        <v>0</v>
      </c>
    </row>
    <row r="112" spans="1:8" x14ac:dyDescent="0.2">
      <c r="A112" s="15" t="s">
        <v>391</v>
      </c>
      <c r="B112" s="3" t="s">
        <v>392</v>
      </c>
      <c r="C112" s="17">
        <v>0</v>
      </c>
      <c r="D112" s="17">
        <v>0</v>
      </c>
      <c r="E112" s="17">
        <v>0</v>
      </c>
      <c r="F112" s="3"/>
      <c r="G112" s="17">
        <v>0</v>
      </c>
      <c r="H112" s="17">
        <v>0</v>
      </c>
    </row>
    <row r="113" spans="1:8" x14ac:dyDescent="0.2">
      <c r="A113" s="15" t="s">
        <v>393</v>
      </c>
      <c r="B113" s="3" t="s">
        <v>394</v>
      </c>
      <c r="C113" s="35">
        <v>1207</v>
      </c>
      <c r="D113" s="35">
        <v>3156</v>
      </c>
      <c r="E113" s="35">
        <v>2650</v>
      </c>
      <c r="F113" s="66">
        <v>1517</v>
      </c>
      <c r="G113" s="17">
        <v>2000</v>
      </c>
      <c r="H113" s="17">
        <v>2000</v>
      </c>
    </row>
    <row r="114" spans="1:8" x14ac:dyDescent="0.2">
      <c r="A114" s="15" t="s">
        <v>470</v>
      </c>
      <c r="B114" s="3" t="s">
        <v>471</v>
      </c>
      <c r="C114" s="35">
        <v>0</v>
      </c>
      <c r="D114" s="35">
        <v>0</v>
      </c>
      <c r="E114" s="35">
        <v>0</v>
      </c>
      <c r="F114" s="66">
        <v>0</v>
      </c>
      <c r="G114" s="17">
        <v>0</v>
      </c>
      <c r="H114" s="17">
        <v>0</v>
      </c>
    </row>
    <row r="115" spans="1:8" x14ac:dyDescent="0.2">
      <c r="A115" s="15" t="s">
        <v>140</v>
      </c>
      <c r="B115" s="3" t="s">
        <v>141</v>
      </c>
      <c r="C115" s="17">
        <v>549</v>
      </c>
      <c r="D115" s="17">
        <v>10756</v>
      </c>
      <c r="E115" s="17">
        <v>1761</v>
      </c>
      <c r="F115" s="65">
        <v>194</v>
      </c>
      <c r="G115" s="17">
        <v>0</v>
      </c>
      <c r="H115" s="17">
        <v>0</v>
      </c>
    </row>
    <row r="116" spans="1:8" x14ac:dyDescent="0.2">
      <c r="A116" s="15" t="s">
        <v>142</v>
      </c>
      <c r="B116" s="22" t="s">
        <v>143</v>
      </c>
      <c r="C116" s="17">
        <v>750</v>
      </c>
      <c r="D116" s="17">
        <v>1050</v>
      </c>
      <c r="E116" s="17">
        <v>675</v>
      </c>
      <c r="F116" s="65">
        <v>450</v>
      </c>
      <c r="G116" s="17">
        <v>1500</v>
      </c>
      <c r="H116" s="17">
        <v>1500</v>
      </c>
    </row>
    <row r="117" spans="1:8" x14ac:dyDescent="0.2">
      <c r="A117" s="15" t="s">
        <v>144</v>
      </c>
      <c r="B117" s="22" t="s">
        <v>145</v>
      </c>
      <c r="C117" s="17">
        <v>7083</v>
      </c>
      <c r="D117" s="17">
        <v>23802</v>
      </c>
      <c r="E117" s="17">
        <v>14323</v>
      </c>
      <c r="F117" s="65">
        <v>9287</v>
      </c>
      <c r="G117" s="17">
        <v>0</v>
      </c>
      <c r="H117" s="17">
        <v>0</v>
      </c>
    </row>
    <row r="118" spans="1:8" x14ac:dyDescent="0.2">
      <c r="A118" s="14"/>
      <c r="B118" s="23" t="s">
        <v>7</v>
      </c>
      <c r="C118" s="18">
        <f t="shared" ref="C118:H118" si="16">SUM(C106:C117)</f>
        <v>12320</v>
      </c>
      <c r="D118" s="18">
        <f t="shared" si="16"/>
        <v>43399</v>
      </c>
      <c r="E118" s="18">
        <f t="shared" si="16"/>
        <v>20920.71</v>
      </c>
      <c r="F118" s="5">
        <f t="shared" si="16"/>
        <v>11448</v>
      </c>
      <c r="G118" s="18">
        <f t="shared" si="16"/>
        <v>8500</v>
      </c>
      <c r="H118" s="18">
        <f t="shared" si="16"/>
        <v>8500</v>
      </c>
    </row>
    <row r="119" spans="1:8" x14ac:dyDescent="0.2">
      <c r="A119" s="14"/>
      <c r="B119" s="23" t="s">
        <v>146</v>
      </c>
      <c r="C119" s="17"/>
      <c r="D119" s="20"/>
      <c r="E119" s="20"/>
      <c r="F119" s="3"/>
    </row>
    <row r="120" spans="1:8" x14ac:dyDescent="0.2">
      <c r="A120" s="14" t="s">
        <v>147</v>
      </c>
      <c r="B120" s="22" t="s">
        <v>148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</row>
    <row r="121" spans="1:8" x14ac:dyDescent="0.2">
      <c r="A121" s="14"/>
      <c r="B121" s="23" t="s">
        <v>7</v>
      </c>
      <c r="C121" s="18">
        <f>SUM(C120)</f>
        <v>0</v>
      </c>
      <c r="D121" s="17">
        <v>0</v>
      </c>
      <c r="E121" s="17">
        <v>0</v>
      </c>
      <c r="F121" s="17">
        <v>0</v>
      </c>
      <c r="G121" s="18">
        <v>0</v>
      </c>
      <c r="H121" s="18">
        <v>0</v>
      </c>
    </row>
    <row r="122" spans="1:8" x14ac:dyDescent="0.2">
      <c r="A122" s="14"/>
      <c r="B122" s="23" t="s">
        <v>149</v>
      </c>
      <c r="C122" s="17"/>
      <c r="D122" s="17"/>
      <c r="E122" s="17"/>
      <c r="F122" s="3"/>
    </row>
    <row r="123" spans="1:8" x14ac:dyDescent="0.2">
      <c r="A123" s="14" t="s">
        <v>150</v>
      </c>
      <c r="B123" s="22" t="s">
        <v>151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</row>
    <row r="124" spans="1:8" x14ac:dyDescent="0.2">
      <c r="A124" s="14" t="s">
        <v>152</v>
      </c>
      <c r="B124" s="22" t="s">
        <v>153</v>
      </c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</row>
    <row r="125" spans="1:8" x14ac:dyDescent="0.2">
      <c r="A125" s="14" t="s">
        <v>154</v>
      </c>
      <c r="B125" s="22" t="s">
        <v>155</v>
      </c>
      <c r="C125" s="17">
        <v>0</v>
      </c>
      <c r="D125" s="17">
        <v>0</v>
      </c>
      <c r="E125" s="17">
        <v>0</v>
      </c>
      <c r="F125" s="17">
        <v>0</v>
      </c>
      <c r="G125" s="4">
        <v>0</v>
      </c>
      <c r="H125" s="4">
        <v>0</v>
      </c>
    </row>
    <row r="126" spans="1:8" x14ac:dyDescent="0.2">
      <c r="A126" s="14" t="s">
        <v>156</v>
      </c>
      <c r="B126" s="22" t="s">
        <v>157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</row>
    <row r="127" spans="1:8" x14ac:dyDescent="0.2">
      <c r="A127" s="14"/>
      <c r="B127" s="23" t="s">
        <v>158</v>
      </c>
      <c r="C127" s="18"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</row>
    <row r="128" spans="1:8" x14ac:dyDescent="0.2">
      <c r="A128" s="14"/>
      <c r="B128" s="2" t="s">
        <v>159</v>
      </c>
      <c r="C128" s="17"/>
      <c r="D128" s="20"/>
      <c r="E128" s="20"/>
      <c r="F128" s="3"/>
    </row>
    <row r="129" spans="1:8" x14ac:dyDescent="0.2">
      <c r="A129" s="15" t="s">
        <v>468</v>
      </c>
      <c r="B129" s="22" t="s">
        <v>469</v>
      </c>
      <c r="C129" s="17">
        <v>0</v>
      </c>
      <c r="D129" s="17">
        <v>0</v>
      </c>
      <c r="E129" s="17">
        <v>0</v>
      </c>
      <c r="F129" s="17">
        <v>0</v>
      </c>
      <c r="G129" s="17">
        <v>250</v>
      </c>
      <c r="H129" s="17">
        <v>250</v>
      </c>
    </row>
    <row r="130" spans="1:8" x14ac:dyDescent="0.2">
      <c r="A130" s="14" t="s">
        <v>160</v>
      </c>
      <c r="B130" s="3" t="s">
        <v>161</v>
      </c>
      <c r="C130" s="17"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</row>
    <row r="131" spans="1:8" x14ac:dyDescent="0.2">
      <c r="A131" s="14" t="s">
        <v>162</v>
      </c>
      <c r="B131" s="3" t="s">
        <v>163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</row>
    <row r="132" spans="1:8" x14ac:dyDescent="0.2">
      <c r="A132" s="14" t="s">
        <v>164</v>
      </c>
      <c r="B132" s="3" t="s">
        <v>71</v>
      </c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</row>
    <row r="133" spans="1:8" x14ac:dyDescent="0.2">
      <c r="A133" s="14" t="s">
        <v>165</v>
      </c>
      <c r="B133" s="3" t="s">
        <v>166</v>
      </c>
      <c r="C133" s="17">
        <v>0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</row>
    <row r="134" spans="1:8" x14ac:dyDescent="0.2">
      <c r="A134" s="14"/>
      <c r="B134" s="2" t="s">
        <v>7</v>
      </c>
      <c r="C134" s="18">
        <f>SUM(C125:C133)</f>
        <v>0</v>
      </c>
      <c r="D134" s="17">
        <v>0</v>
      </c>
      <c r="E134" s="17">
        <v>0</v>
      </c>
      <c r="F134" s="17">
        <v>0</v>
      </c>
      <c r="G134" s="18">
        <f>SUM(G129:G133)</f>
        <v>250</v>
      </c>
      <c r="H134" s="18">
        <f>SUM(H129:H133)</f>
        <v>250</v>
      </c>
    </row>
    <row r="135" spans="1:8" x14ac:dyDescent="0.2">
      <c r="A135" s="14"/>
      <c r="B135" s="2" t="s">
        <v>167</v>
      </c>
      <c r="C135" s="17"/>
      <c r="D135" s="20"/>
      <c r="E135" s="20"/>
      <c r="F135" s="3"/>
    </row>
    <row r="136" spans="1:8" x14ac:dyDescent="0.2">
      <c r="A136" s="14" t="s">
        <v>168</v>
      </c>
      <c r="B136" s="3" t="s">
        <v>169</v>
      </c>
      <c r="C136" s="20">
        <v>771</v>
      </c>
      <c r="D136" s="20">
        <v>1030</v>
      </c>
      <c r="E136" s="17">
        <v>1681</v>
      </c>
      <c r="F136" s="65">
        <v>2180</v>
      </c>
      <c r="G136" s="17">
        <v>500</v>
      </c>
      <c r="H136" s="17">
        <v>500</v>
      </c>
    </row>
    <row r="137" spans="1:8" x14ac:dyDescent="0.2">
      <c r="A137" s="14" t="s">
        <v>170</v>
      </c>
      <c r="B137" s="3" t="s">
        <v>171</v>
      </c>
      <c r="C137" s="17">
        <v>0</v>
      </c>
      <c r="D137" s="17">
        <v>0</v>
      </c>
      <c r="E137" s="17">
        <v>0</v>
      </c>
      <c r="F137" s="65">
        <v>0</v>
      </c>
      <c r="G137" s="17">
        <v>0</v>
      </c>
      <c r="H137" s="17">
        <v>0</v>
      </c>
    </row>
    <row r="138" spans="1:8" x14ac:dyDescent="0.2">
      <c r="A138" s="15" t="s">
        <v>450</v>
      </c>
      <c r="B138" s="3" t="s">
        <v>451</v>
      </c>
      <c r="C138" s="17">
        <v>0</v>
      </c>
      <c r="D138" s="17">
        <v>0</v>
      </c>
      <c r="E138" s="17">
        <v>0</v>
      </c>
      <c r="F138" s="65">
        <v>0</v>
      </c>
      <c r="G138" s="17">
        <v>0</v>
      </c>
      <c r="H138" s="17">
        <v>0</v>
      </c>
    </row>
    <row r="139" spans="1:8" x14ac:dyDescent="0.2">
      <c r="A139" s="15" t="s">
        <v>452</v>
      </c>
      <c r="B139" s="3" t="s">
        <v>453</v>
      </c>
      <c r="C139" s="17">
        <v>135</v>
      </c>
      <c r="D139" s="17">
        <v>135</v>
      </c>
      <c r="E139" s="17">
        <v>400</v>
      </c>
      <c r="F139" s="65">
        <v>0</v>
      </c>
      <c r="G139" s="17">
        <v>1075</v>
      </c>
      <c r="H139" s="17">
        <v>1075</v>
      </c>
    </row>
    <row r="140" spans="1:8" x14ac:dyDescent="0.2">
      <c r="A140" s="14" t="s">
        <v>172</v>
      </c>
      <c r="B140" s="3" t="s">
        <v>173</v>
      </c>
      <c r="C140" s="17">
        <v>0</v>
      </c>
      <c r="D140" s="17">
        <v>0</v>
      </c>
      <c r="E140" s="17">
        <v>0</v>
      </c>
      <c r="F140" s="65">
        <v>0</v>
      </c>
      <c r="G140" s="17">
        <v>100</v>
      </c>
      <c r="H140" s="17">
        <v>100</v>
      </c>
    </row>
    <row r="141" spans="1:8" x14ac:dyDescent="0.2">
      <c r="A141" s="14" t="s">
        <v>174</v>
      </c>
      <c r="B141" s="3" t="s">
        <v>175</v>
      </c>
      <c r="C141" s="17">
        <v>0</v>
      </c>
      <c r="D141" s="17">
        <v>0</v>
      </c>
      <c r="E141" s="17">
        <v>0</v>
      </c>
      <c r="F141" s="65">
        <v>0</v>
      </c>
      <c r="G141" s="17">
        <v>0</v>
      </c>
      <c r="H141" s="17">
        <v>0</v>
      </c>
    </row>
    <row r="142" spans="1:8" x14ac:dyDescent="0.2">
      <c r="A142" s="14" t="s">
        <v>176</v>
      </c>
      <c r="B142" s="22" t="s">
        <v>34</v>
      </c>
      <c r="C142" s="17">
        <v>200</v>
      </c>
      <c r="D142" s="17">
        <v>7990</v>
      </c>
      <c r="E142" s="17">
        <v>24856</v>
      </c>
      <c r="F142" s="65">
        <v>0</v>
      </c>
      <c r="G142" s="17">
        <v>150</v>
      </c>
      <c r="H142" s="17">
        <v>150</v>
      </c>
    </row>
    <row r="143" spans="1:8" x14ac:dyDescent="0.2">
      <c r="A143" s="15" t="s">
        <v>464</v>
      </c>
      <c r="B143" s="22" t="s">
        <v>462</v>
      </c>
      <c r="C143" s="17">
        <v>429</v>
      </c>
      <c r="D143" s="17">
        <v>569</v>
      </c>
      <c r="E143" s="17">
        <v>240</v>
      </c>
      <c r="F143" s="65">
        <v>830</v>
      </c>
      <c r="G143" s="17">
        <v>850</v>
      </c>
      <c r="H143" s="17">
        <v>850</v>
      </c>
    </row>
    <row r="144" spans="1:8" x14ac:dyDescent="0.2">
      <c r="A144" s="14"/>
      <c r="B144" s="23" t="s">
        <v>7</v>
      </c>
      <c r="C144" s="18">
        <f>SUM(C136:C143)</f>
        <v>1535</v>
      </c>
      <c r="D144" s="18">
        <f>SUM(D136:D143)</f>
        <v>9724</v>
      </c>
      <c r="E144" s="18">
        <f>SUM(E136:E143)</f>
        <v>27177</v>
      </c>
      <c r="F144" s="5">
        <f>SUM(F136:F143)</f>
        <v>3010</v>
      </c>
      <c r="G144" s="18">
        <f t="shared" ref="G144" si="17">SUM(G136:G143)</f>
        <v>2675</v>
      </c>
      <c r="H144" s="18">
        <f t="shared" ref="H144" si="18">SUM(H136:H143)</f>
        <v>2675</v>
      </c>
    </row>
    <row r="145" spans="1:8" x14ac:dyDescent="0.2">
      <c r="A145" s="14"/>
      <c r="B145" s="23"/>
      <c r="C145" s="18"/>
      <c r="E145" s="20"/>
      <c r="G145" s="20"/>
      <c r="H145" s="20"/>
    </row>
    <row r="146" spans="1:8" x14ac:dyDescent="0.2">
      <c r="A146" s="14"/>
      <c r="B146" s="23" t="s">
        <v>418</v>
      </c>
      <c r="C146" s="18">
        <v>32822</v>
      </c>
      <c r="D146" s="32">
        <v>11814</v>
      </c>
      <c r="E146" s="18">
        <v>9403</v>
      </c>
      <c r="F146" s="65">
        <v>37412</v>
      </c>
      <c r="G146" s="18">
        <v>7514</v>
      </c>
      <c r="H146" s="18">
        <v>13804</v>
      </c>
    </row>
    <row r="147" spans="1:8" x14ac:dyDescent="0.2">
      <c r="A147" s="14"/>
      <c r="B147" s="23" t="s">
        <v>177</v>
      </c>
      <c r="C147" s="18">
        <f>SUM( C144,C65,C77,C88,C96,C103,C118,C127,C134,C121,C146)</f>
        <v>131611</v>
      </c>
      <c r="D147" s="18">
        <f>SUM( D144,D65,D77,D88,D96,D103,D118,D127,D134,D121,D146)</f>
        <v>175461</v>
      </c>
      <c r="E147" s="18">
        <f>SUM( E144,E65,E77,E88,E96,E103,E118,E127,E134,E121,E146)</f>
        <v>135440.71</v>
      </c>
      <c r="F147" s="18">
        <f>SUM( F144,F65,F77,F88,F96,F103,F118,F127,F134,F121,F146)</f>
        <v>142339.31</v>
      </c>
      <c r="G147" s="18">
        <f t="shared" ref="G147" si="19">SUM( G144,G65,G77,G88,G96,G103,G118,G127,G134,G121,G146)</f>
        <v>165345</v>
      </c>
      <c r="H147" s="18">
        <f t="shared" ref="H147" si="20">SUM( H144,H65,H77,H88,H96,H103,H118,H127,H134,H121,H146)</f>
        <v>164160</v>
      </c>
    </row>
    <row r="148" spans="1:8" x14ac:dyDescent="0.2">
      <c r="A148" s="14"/>
      <c r="B148" s="20"/>
      <c r="C148" s="17"/>
      <c r="D148" s="27"/>
      <c r="E148" s="17"/>
      <c r="F148" s="17"/>
      <c r="G148" s="17"/>
      <c r="H148" s="17"/>
    </row>
    <row r="149" spans="1:8" x14ac:dyDescent="0.2">
      <c r="A149" s="14"/>
      <c r="B149" s="23"/>
      <c r="C149" s="18"/>
      <c r="D149" s="30"/>
      <c r="E149" s="18"/>
      <c r="F149" s="18"/>
      <c r="G149" s="18"/>
      <c r="H149" s="18"/>
    </row>
    <row r="150" spans="1:8" x14ac:dyDescent="0.2">
      <c r="B150" s="20"/>
      <c r="C150" s="17"/>
      <c r="D150" s="27"/>
      <c r="E150" s="17"/>
      <c r="F150" s="17"/>
      <c r="G150" s="17"/>
      <c r="H150" s="17"/>
    </row>
    <row r="151" spans="1:8" x14ac:dyDescent="0.2">
      <c r="A151" s="5" t="s">
        <v>421</v>
      </c>
      <c r="B151" s="18"/>
      <c r="C151" s="18"/>
      <c r="D151" s="30"/>
      <c r="E151" s="18"/>
      <c r="F151" s="20"/>
      <c r="G151" s="20"/>
      <c r="H151" s="20"/>
    </row>
    <row r="152" spans="1:8" x14ac:dyDescent="0.2">
      <c r="A152" s="2" t="s">
        <v>500</v>
      </c>
      <c r="B152" s="2"/>
      <c r="C152" s="2"/>
      <c r="D152" s="32"/>
      <c r="E152" s="2"/>
    </row>
    <row r="155" spans="1:8" x14ac:dyDescent="0.2">
      <c r="A155" t="s">
        <v>422</v>
      </c>
      <c r="D155" s="31" t="s">
        <v>423</v>
      </c>
    </row>
    <row r="156" spans="1:8" x14ac:dyDescent="0.2">
      <c r="A156" s="2" t="s">
        <v>424</v>
      </c>
    </row>
  </sheetData>
  <phoneticPr fontId="0" type="noConversion"/>
  <printOptions gridLines="1"/>
  <pageMargins left="0.25" right="0.25" top="1.1100000000000001" bottom="0" header="0.5" footer="0"/>
  <pageSetup scale="94" fitToHeight="0" orientation="portrait" r:id="rId1"/>
  <headerFooter alignWithMargins="0">
    <oddHeader>&amp;L&amp;"Arial,Bold"&amp;12GENERAL FUND 
&amp;C&amp;"Arial,Bold"&amp;12TOWN OF AGUILAR
APPROVED BUDGET 2019</oddHeader>
    <oddFooter xml:space="preserve">&amp;L&amp;"Arial,Bold"PREPARED BY TYRA AVILA&amp;C&amp;"Arial,Bold" &amp;"Arial,Regular"
</oddFooter>
  </headerFooter>
  <rowBreaks count="2" manualBreakCount="2">
    <brk id="54" max="16383" man="1"/>
    <brk id="103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view="pageLayout" zoomScaleNormal="100" workbookViewId="0">
      <selection activeCell="D14" sqref="D14"/>
    </sheetView>
  </sheetViews>
  <sheetFormatPr defaultRowHeight="12.75" x14ac:dyDescent="0.2"/>
  <cols>
    <col min="1" max="1" width="10.140625" bestFit="1" customWidth="1"/>
    <col min="2" max="2" width="26.7109375" customWidth="1"/>
    <col min="3" max="3" width="10.7109375" customWidth="1"/>
    <col min="4" max="4" width="10.7109375" style="7" customWidth="1"/>
    <col min="5" max="5" width="12.42578125" customWidth="1"/>
    <col min="6" max="7" width="9.5703125" customWidth="1"/>
    <col min="8" max="8" width="11.140625" customWidth="1"/>
  </cols>
  <sheetData>
    <row r="1" spans="1:14" x14ac:dyDescent="0.2">
      <c r="C1" s="23"/>
      <c r="D1" s="23"/>
      <c r="E1" s="23"/>
      <c r="F1" s="19"/>
      <c r="G1" s="19"/>
      <c r="H1" s="2" t="s">
        <v>501</v>
      </c>
      <c r="I1" s="23"/>
      <c r="J1" s="20"/>
      <c r="K1" s="20"/>
      <c r="L1" s="20"/>
      <c r="M1" s="20"/>
      <c r="N1" s="20"/>
    </row>
    <row r="2" spans="1:14" x14ac:dyDescent="0.2">
      <c r="C2" s="53" t="s">
        <v>1</v>
      </c>
      <c r="D2" s="53" t="s">
        <v>1</v>
      </c>
      <c r="E2" s="53" t="s">
        <v>1</v>
      </c>
      <c r="F2" s="53" t="s">
        <v>1</v>
      </c>
      <c r="G2" s="53" t="s">
        <v>36</v>
      </c>
      <c r="H2" s="53" t="s">
        <v>36</v>
      </c>
      <c r="I2" s="20"/>
      <c r="J2" s="20"/>
      <c r="K2" s="20"/>
      <c r="L2" s="20"/>
      <c r="M2" s="20"/>
      <c r="N2" s="20"/>
    </row>
    <row r="3" spans="1:14" x14ac:dyDescent="0.2">
      <c r="A3" s="1" t="s">
        <v>178</v>
      </c>
      <c r="B3" s="1" t="s">
        <v>3</v>
      </c>
      <c r="C3" s="54">
        <v>2015</v>
      </c>
      <c r="D3" s="62">
        <v>2016</v>
      </c>
      <c r="E3" s="62">
        <v>2017</v>
      </c>
      <c r="F3" s="62">
        <v>2018</v>
      </c>
      <c r="G3" s="55">
        <v>2018</v>
      </c>
      <c r="H3" s="55">
        <v>2019</v>
      </c>
      <c r="I3" s="20"/>
      <c r="J3" s="20"/>
      <c r="K3" s="20"/>
      <c r="L3" s="20"/>
      <c r="M3" s="20"/>
      <c r="N3" s="20"/>
    </row>
    <row r="4" spans="1:14" x14ac:dyDescent="0.2">
      <c r="B4" s="2" t="s">
        <v>179</v>
      </c>
      <c r="C4" s="28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x14ac:dyDescent="0.2">
      <c r="A5" t="s">
        <v>180</v>
      </c>
      <c r="B5" t="s">
        <v>199</v>
      </c>
      <c r="C5" s="36">
        <v>169982</v>
      </c>
      <c r="D5" s="58">
        <v>149780</v>
      </c>
      <c r="E5" s="58">
        <v>136698</v>
      </c>
      <c r="F5" s="4">
        <v>139468</v>
      </c>
      <c r="G5" s="17">
        <v>175000</v>
      </c>
      <c r="H5" s="17">
        <v>175000</v>
      </c>
      <c r="I5" s="20"/>
      <c r="J5" s="20"/>
      <c r="K5" s="20"/>
      <c r="L5" s="20"/>
      <c r="M5" s="20"/>
      <c r="N5" s="20"/>
    </row>
    <row r="6" spans="1:14" x14ac:dyDescent="0.2">
      <c r="A6" t="s">
        <v>181</v>
      </c>
      <c r="B6" t="s">
        <v>200</v>
      </c>
      <c r="C6" s="36">
        <v>30</v>
      </c>
      <c r="D6" s="58">
        <v>0</v>
      </c>
      <c r="E6" s="58">
        <v>0</v>
      </c>
      <c r="F6" s="4">
        <v>0</v>
      </c>
      <c r="G6" s="17">
        <v>100</v>
      </c>
      <c r="H6" s="17">
        <v>100</v>
      </c>
      <c r="I6" s="20"/>
      <c r="J6" s="20"/>
      <c r="K6" s="20"/>
      <c r="L6" s="20"/>
      <c r="M6" s="20"/>
      <c r="N6" s="20"/>
    </row>
    <row r="7" spans="1:14" x14ac:dyDescent="0.2">
      <c r="A7" t="s">
        <v>182</v>
      </c>
      <c r="B7" t="s">
        <v>201</v>
      </c>
      <c r="C7" s="36">
        <v>3874</v>
      </c>
      <c r="D7" s="58">
        <v>5359</v>
      </c>
      <c r="E7" s="58">
        <v>1471</v>
      </c>
      <c r="F7" s="4">
        <v>4780</v>
      </c>
      <c r="G7" s="17">
        <v>6000</v>
      </c>
      <c r="H7" s="17">
        <v>6000</v>
      </c>
      <c r="I7" s="20"/>
      <c r="J7" s="20"/>
      <c r="K7" s="20"/>
      <c r="L7" s="20"/>
      <c r="M7" s="20"/>
      <c r="N7" s="20"/>
    </row>
    <row r="8" spans="1:14" x14ac:dyDescent="0.2">
      <c r="A8" t="s">
        <v>183</v>
      </c>
      <c r="B8" s="20" t="s">
        <v>202</v>
      </c>
      <c r="C8" s="35">
        <v>0</v>
      </c>
      <c r="D8" s="58">
        <v>0</v>
      </c>
      <c r="E8" s="58">
        <v>0</v>
      </c>
      <c r="F8" s="4">
        <v>500</v>
      </c>
      <c r="G8" s="17">
        <v>0</v>
      </c>
      <c r="H8" s="17">
        <v>3000</v>
      </c>
      <c r="I8" s="20"/>
      <c r="J8" s="20"/>
      <c r="K8" s="20"/>
      <c r="L8" s="20"/>
      <c r="M8" s="20"/>
      <c r="N8" s="20"/>
    </row>
    <row r="9" spans="1:14" x14ac:dyDescent="0.2">
      <c r="A9" t="s">
        <v>431</v>
      </c>
      <c r="B9" s="20" t="s">
        <v>432</v>
      </c>
      <c r="C9" s="35">
        <v>0</v>
      </c>
      <c r="D9" s="58">
        <v>0</v>
      </c>
      <c r="E9" s="58">
        <v>0</v>
      </c>
      <c r="F9" s="4">
        <v>0</v>
      </c>
      <c r="G9" s="17">
        <v>0</v>
      </c>
      <c r="H9" s="17">
        <v>0</v>
      </c>
      <c r="I9" s="20"/>
      <c r="J9" s="20"/>
      <c r="K9" s="20"/>
      <c r="L9" s="20"/>
      <c r="M9" s="20"/>
      <c r="N9" s="20"/>
    </row>
    <row r="10" spans="1:14" x14ac:dyDescent="0.2">
      <c r="A10" t="s">
        <v>433</v>
      </c>
      <c r="B10" s="20" t="s">
        <v>434</v>
      </c>
      <c r="C10" s="36">
        <v>2390</v>
      </c>
      <c r="D10" s="58">
        <v>1826</v>
      </c>
      <c r="E10" s="58">
        <v>900</v>
      </c>
      <c r="F10" s="4">
        <v>2420</v>
      </c>
      <c r="G10" s="17">
        <v>1500</v>
      </c>
      <c r="H10" s="17">
        <v>2000</v>
      </c>
      <c r="I10" s="20"/>
      <c r="J10" s="20"/>
      <c r="K10" s="20"/>
      <c r="L10" s="20"/>
      <c r="M10" s="20"/>
      <c r="N10" s="20"/>
    </row>
    <row r="11" spans="1:14" x14ac:dyDescent="0.2">
      <c r="B11" s="23" t="s">
        <v>7</v>
      </c>
      <c r="C11" s="52">
        <f t="shared" ref="C11:H11" si="0">SUM(C5:C10)</f>
        <v>176276</v>
      </c>
      <c r="D11" s="37">
        <f t="shared" si="0"/>
        <v>156965</v>
      </c>
      <c r="E11" s="37">
        <f t="shared" si="0"/>
        <v>139069</v>
      </c>
      <c r="F11" s="5">
        <f t="shared" si="0"/>
        <v>147168</v>
      </c>
      <c r="G11" s="18">
        <f t="shared" si="0"/>
        <v>182600</v>
      </c>
      <c r="H11" s="18">
        <f t="shared" si="0"/>
        <v>186100</v>
      </c>
      <c r="I11" s="20"/>
      <c r="J11" s="20"/>
      <c r="K11" s="20"/>
      <c r="L11" s="20"/>
      <c r="M11" s="20"/>
      <c r="N11" s="20"/>
    </row>
    <row r="12" spans="1:14" x14ac:dyDescent="0.2">
      <c r="B12" s="23" t="s">
        <v>186</v>
      </c>
      <c r="C12" s="36"/>
      <c r="D12" s="58"/>
      <c r="E12" s="58"/>
      <c r="F12" s="4"/>
      <c r="G12" s="17"/>
      <c r="H12" s="17"/>
      <c r="I12" s="20"/>
      <c r="J12" s="20"/>
      <c r="K12" s="20"/>
      <c r="L12" s="20"/>
      <c r="M12" s="20"/>
      <c r="N12" s="20"/>
    </row>
    <row r="13" spans="1:14" x14ac:dyDescent="0.2">
      <c r="A13" t="s">
        <v>187</v>
      </c>
      <c r="B13" s="20" t="s">
        <v>203</v>
      </c>
      <c r="C13" s="59">
        <v>0</v>
      </c>
      <c r="D13" s="57">
        <v>0</v>
      </c>
      <c r="E13" s="57">
        <v>65000</v>
      </c>
      <c r="F13" s="4">
        <v>15000</v>
      </c>
      <c r="G13" s="25">
        <v>0</v>
      </c>
      <c r="H13" s="25">
        <v>0</v>
      </c>
      <c r="I13" s="20"/>
      <c r="J13" s="20"/>
      <c r="K13" s="20"/>
      <c r="L13" s="20"/>
      <c r="M13" s="20"/>
      <c r="N13" s="20"/>
    </row>
    <row r="14" spans="1:14" x14ac:dyDescent="0.2">
      <c r="B14" s="20"/>
      <c r="C14" s="36"/>
      <c r="D14" s="37"/>
      <c r="E14" s="37"/>
      <c r="F14" s="4"/>
      <c r="G14" s="18"/>
      <c r="H14" s="18"/>
      <c r="I14" s="20"/>
      <c r="J14" s="20"/>
      <c r="K14" s="20"/>
      <c r="L14" s="20"/>
      <c r="M14" s="20"/>
      <c r="N14" s="20"/>
    </row>
    <row r="15" spans="1:14" x14ac:dyDescent="0.2">
      <c r="A15" t="s">
        <v>0</v>
      </c>
      <c r="B15" s="23" t="s">
        <v>184</v>
      </c>
      <c r="C15" s="36"/>
      <c r="D15" s="58"/>
      <c r="E15" s="58"/>
      <c r="F15" s="4"/>
      <c r="G15" s="17"/>
      <c r="H15" s="17"/>
      <c r="I15" s="20"/>
      <c r="J15" s="20"/>
      <c r="K15" s="20"/>
      <c r="L15" s="20"/>
      <c r="M15" s="20"/>
      <c r="N15" s="20"/>
    </row>
    <row r="16" spans="1:14" x14ac:dyDescent="0.2">
      <c r="A16" t="s">
        <v>185</v>
      </c>
      <c r="B16" s="20" t="s">
        <v>204</v>
      </c>
      <c r="C16" s="36">
        <v>79</v>
      </c>
      <c r="D16" s="58">
        <v>0</v>
      </c>
      <c r="E16" s="58">
        <v>0</v>
      </c>
      <c r="F16" s="4">
        <v>0</v>
      </c>
      <c r="G16" s="17">
        <v>0</v>
      </c>
      <c r="H16" s="17">
        <v>0</v>
      </c>
      <c r="I16" s="20"/>
      <c r="J16" s="20"/>
      <c r="K16" s="20"/>
      <c r="L16" s="20"/>
      <c r="M16" s="20"/>
      <c r="N16" s="20"/>
    </row>
    <row r="17" spans="1:14" x14ac:dyDescent="0.2">
      <c r="A17" t="s">
        <v>188</v>
      </c>
      <c r="B17" s="22" t="s">
        <v>205</v>
      </c>
      <c r="C17" s="36">
        <v>5448</v>
      </c>
      <c r="D17" s="58">
        <v>5084</v>
      </c>
      <c r="E17" s="58">
        <v>2805</v>
      </c>
      <c r="F17" s="4">
        <v>6207</v>
      </c>
      <c r="G17" s="17">
        <v>5000</v>
      </c>
      <c r="H17" s="17">
        <v>6500</v>
      </c>
      <c r="I17" s="20"/>
      <c r="J17" s="20"/>
      <c r="K17" s="20"/>
      <c r="L17" s="20"/>
      <c r="M17" s="20"/>
      <c r="N17" s="20"/>
    </row>
    <row r="18" spans="1:14" x14ac:dyDescent="0.2">
      <c r="A18" t="s">
        <v>189</v>
      </c>
      <c r="B18" s="20" t="s">
        <v>69</v>
      </c>
      <c r="C18" s="35">
        <v>0</v>
      </c>
      <c r="D18" s="58">
        <v>0</v>
      </c>
      <c r="E18" s="58">
        <v>0</v>
      </c>
      <c r="F18" s="4">
        <v>0</v>
      </c>
      <c r="G18" s="17">
        <v>0</v>
      </c>
      <c r="H18" s="17">
        <v>0</v>
      </c>
      <c r="I18" s="20"/>
      <c r="J18" s="20"/>
      <c r="K18" s="20"/>
      <c r="L18" s="20"/>
      <c r="M18" s="20"/>
      <c r="N18" s="20"/>
    </row>
    <row r="19" spans="1:14" x14ac:dyDescent="0.2">
      <c r="A19" t="s">
        <v>190</v>
      </c>
      <c r="B19" s="20" t="s">
        <v>206</v>
      </c>
      <c r="C19" s="36">
        <v>4941</v>
      </c>
      <c r="D19" s="58">
        <v>4941</v>
      </c>
      <c r="E19" s="58">
        <v>0</v>
      </c>
      <c r="F19" s="4">
        <v>0</v>
      </c>
      <c r="G19" s="17">
        <v>0</v>
      </c>
      <c r="H19" s="17">
        <v>0</v>
      </c>
      <c r="I19" s="20"/>
      <c r="J19" s="20"/>
      <c r="K19" s="20"/>
      <c r="L19" s="20"/>
      <c r="M19" s="20"/>
      <c r="N19" s="20"/>
    </row>
    <row r="20" spans="1:14" x14ac:dyDescent="0.2">
      <c r="A20" t="s">
        <v>191</v>
      </c>
      <c r="B20" s="20" t="s">
        <v>207</v>
      </c>
      <c r="C20" s="35">
        <v>0</v>
      </c>
      <c r="D20" s="58">
        <v>0</v>
      </c>
      <c r="E20" s="58">
        <v>0</v>
      </c>
      <c r="F20" s="4">
        <v>0</v>
      </c>
      <c r="G20" s="17">
        <v>0</v>
      </c>
      <c r="H20" s="17">
        <v>0</v>
      </c>
      <c r="I20" s="20"/>
      <c r="J20" s="20"/>
      <c r="K20" s="20"/>
      <c r="L20" s="20"/>
      <c r="M20" s="20"/>
      <c r="N20" s="20"/>
    </row>
    <row r="21" spans="1:14" x14ac:dyDescent="0.2">
      <c r="B21" s="20" t="s">
        <v>192</v>
      </c>
      <c r="C21" s="52">
        <f>SUM(C16:C20)</f>
        <v>10468</v>
      </c>
      <c r="D21" s="37">
        <f>SUM(D16:D20)</f>
        <v>10025</v>
      </c>
      <c r="E21" s="37">
        <f>SUM(E13:E20)</f>
        <v>67805</v>
      </c>
      <c r="F21" s="5">
        <f>SUM(F16:F20)</f>
        <v>6207</v>
      </c>
      <c r="G21" s="18">
        <f>SUM(G16:G20)</f>
        <v>5000</v>
      </c>
      <c r="H21" s="18">
        <f>SUM(H16:H20)</f>
        <v>6500</v>
      </c>
      <c r="I21" s="20"/>
      <c r="J21" s="20"/>
      <c r="K21" s="20"/>
      <c r="L21" s="20"/>
      <c r="M21" s="20"/>
      <c r="N21" s="20"/>
    </row>
    <row r="22" spans="1:14" x14ac:dyDescent="0.2">
      <c r="B22" s="20"/>
      <c r="C22" s="36"/>
      <c r="D22" s="37"/>
      <c r="E22" s="37"/>
      <c r="F22" s="4"/>
      <c r="G22" s="18"/>
      <c r="H22" s="18"/>
      <c r="I22" s="20"/>
      <c r="J22" s="20"/>
      <c r="K22" s="20"/>
      <c r="L22" s="20"/>
      <c r="M22" s="20"/>
      <c r="N22" s="20"/>
    </row>
    <row r="23" spans="1:14" x14ac:dyDescent="0.2">
      <c r="B23" s="23" t="s">
        <v>167</v>
      </c>
      <c r="C23" s="36"/>
      <c r="D23" s="58"/>
      <c r="E23" s="58"/>
      <c r="F23" s="4"/>
      <c r="G23" s="17"/>
      <c r="H23" s="17"/>
      <c r="I23" s="20"/>
      <c r="J23" s="20"/>
      <c r="K23" s="20"/>
      <c r="L23" s="20"/>
      <c r="M23" s="20"/>
      <c r="N23" s="20"/>
    </row>
    <row r="24" spans="1:14" x14ac:dyDescent="0.2">
      <c r="A24" t="s">
        <v>193</v>
      </c>
      <c r="B24" s="20" t="s">
        <v>209</v>
      </c>
      <c r="C24" s="36">
        <v>230</v>
      </c>
      <c r="D24" s="58">
        <v>194</v>
      </c>
      <c r="E24" s="58">
        <v>1245</v>
      </c>
      <c r="F24" s="4">
        <v>1245</v>
      </c>
      <c r="G24" s="17">
        <v>1500</v>
      </c>
      <c r="H24" s="17">
        <v>1500</v>
      </c>
      <c r="I24" s="20"/>
      <c r="J24" s="20"/>
      <c r="K24" s="20"/>
      <c r="L24" s="20"/>
      <c r="M24" s="20"/>
      <c r="N24" s="20"/>
    </row>
    <row r="25" spans="1:14" x14ac:dyDescent="0.2">
      <c r="A25" t="s">
        <v>194</v>
      </c>
      <c r="B25" s="20" t="s">
        <v>208</v>
      </c>
      <c r="C25" s="36">
        <v>35</v>
      </c>
      <c r="D25" s="58">
        <v>26</v>
      </c>
      <c r="E25" s="58">
        <v>25</v>
      </c>
      <c r="F25" s="4">
        <v>16</v>
      </c>
      <c r="G25" s="17">
        <v>30</v>
      </c>
      <c r="H25" s="17">
        <v>30</v>
      </c>
      <c r="I25" s="20"/>
      <c r="J25" s="20"/>
      <c r="K25" s="20"/>
      <c r="L25" s="20"/>
      <c r="M25" s="20"/>
      <c r="N25" s="20"/>
    </row>
    <row r="26" spans="1:14" x14ac:dyDescent="0.2">
      <c r="A26" t="s">
        <v>195</v>
      </c>
      <c r="B26" s="20" t="s">
        <v>34</v>
      </c>
      <c r="C26" s="35">
        <v>0</v>
      </c>
      <c r="D26" s="58">
        <v>0</v>
      </c>
      <c r="E26" s="58">
        <v>52</v>
      </c>
      <c r="F26" s="4">
        <v>442</v>
      </c>
      <c r="G26" s="17">
        <v>200</v>
      </c>
      <c r="H26" s="17">
        <v>200</v>
      </c>
      <c r="I26" s="20"/>
      <c r="J26" s="20"/>
      <c r="K26" s="20"/>
      <c r="L26" s="20"/>
      <c r="M26" s="20"/>
      <c r="N26" s="20"/>
    </row>
    <row r="27" spans="1:14" x14ac:dyDescent="0.2">
      <c r="B27" s="20" t="s">
        <v>192</v>
      </c>
      <c r="C27" s="52">
        <f>SUM(C24:C26)</f>
        <v>265</v>
      </c>
      <c r="D27" s="37">
        <f>SUM(D24:D26)</f>
        <v>220</v>
      </c>
      <c r="E27" s="37">
        <f>SUM(E24:E26)</f>
        <v>1322</v>
      </c>
      <c r="F27" s="5">
        <f>SUM(F24:F26)</f>
        <v>1703</v>
      </c>
      <c r="G27" s="18">
        <f t="shared" ref="G27" si="1">SUM(G24:G26)</f>
        <v>1730</v>
      </c>
      <c r="H27" s="18">
        <f t="shared" ref="H27" si="2">SUM(H24:H26)</f>
        <v>1730</v>
      </c>
      <c r="I27" s="20"/>
      <c r="J27" s="20"/>
      <c r="K27" s="20"/>
      <c r="L27" s="20"/>
      <c r="M27" s="20"/>
      <c r="N27" s="20"/>
    </row>
    <row r="28" spans="1:14" x14ac:dyDescent="0.2">
      <c r="B28" s="20"/>
      <c r="C28" s="36"/>
      <c r="D28" s="37"/>
      <c r="E28" s="37"/>
      <c r="F28" s="4"/>
      <c r="G28" s="18"/>
      <c r="H28" s="18"/>
      <c r="I28" s="20"/>
      <c r="J28" s="20"/>
      <c r="K28" s="20"/>
      <c r="L28" s="20"/>
      <c r="M28" s="20"/>
      <c r="N28" s="20"/>
    </row>
    <row r="29" spans="1:14" x14ac:dyDescent="0.2">
      <c r="B29" s="23" t="s">
        <v>419</v>
      </c>
      <c r="C29" s="52">
        <v>39803</v>
      </c>
      <c r="D29" s="37">
        <v>0</v>
      </c>
      <c r="E29" s="37"/>
      <c r="F29" s="4"/>
      <c r="G29" s="18"/>
      <c r="H29" s="18"/>
      <c r="I29" s="20"/>
      <c r="J29" s="20"/>
      <c r="K29" s="20"/>
      <c r="L29" s="20"/>
      <c r="M29" s="20"/>
      <c r="N29" s="20"/>
    </row>
    <row r="30" spans="1:14" x14ac:dyDescent="0.2">
      <c r="B30" s="23" t="s">
        <v>196</v>
      </c>
      <c r="C30" s="52">
        <f>SUM(C27,C11,C21,C13,C29)</f>
        <v>226812</v>
      </c>
      <c r="D30" s="37">
        <f>SUM(D27,D11,D21,D13,D29)</f>
        <v>167210</v>
      </c>
      <c r="E30" s="37">
        <f>SUM(E27,E11,E21,E13,E29)</f>
        <v>273196</v>
      </c>
      <c r="F30" s="37">
        <f>SUM(F27,F11,F21,F13,F29)</f>
        <v>170078</v>
      </c>
      <c r="G30" s="21">
        <f>SUM(G27,G11,G21,G13)</f>
        <v>189330</v>
      </c>
      <c r="H30" s="21">
        <f>SUM(H27,H11,H21,H13)</f>
        <v>194330</v>
      </c>
      <c r="I30" s="20"/>
      <c r="J30" s="20"/>
      <c r="K30" s="20"/>
      <c r="L30" s="20"/>
      <c r="M30" s="20"/>
      <c r="N30" s="20"/>
    </row>
    <row r="31" spans="1:14" x14ac:dyDescent="0.2">
      <c r="B31" s="20"/>
      <c r="C31" s="36"/>
      <c r="D31" s="58"/>
      <c r="E31" s="58"/>
      <c r="F31" s="4"/>
      <c r="G31" s="17"/>
      <c r="H31" s="17"/>
      <c r="I31" s="20"/>
      <c r="J31" s="20"/>
      <c r="K31" s="20"/>
      <c r="L31" s="20"/>
      <c r="M31" s="20"/>
      <c r="N31" s="20"/>
    </row>
    <row r="32" spans="1:14" x14ac:dyDescent="0.2">
      <c r="B32" s="23" t="s">
        <v>38</v>
      </c>
      <c r="C32" s="36"/>
      <c r="D32" s="58"/>
      <c r="E32" s="58"/>
      <c r="F32" s="4"/>
      <c r="G32" s="17"/>
      <c r="H32" s="17"/>
      <c r="I32" s="20"/>
      <c r="J32" s="20"/>
      <c r="K32" s="20"/>
      <c r="L32" s="20"/>
      <c r="M32" s="20"/>
      <c r="N32" s="20"/>
    </row>
    <row r="33" spans="1:14" x14ac:dyDescent="0.2">
      <c r="B33" s="23" t="s">
        <v>73</v>
      </c>
      <c r="C33" s="36"/>
      <c r="D33" s="58"/>
      <c r="E33" s="58"/>
      <c r="F33" s="4"/>
      <c r="G33" s="17"/>
      <c r="H33" s="17"/>
      <c r="I33" s="20"/>
      <c r="J33" s="20"/>
      <c r="K33" s="20"/>
      <c r="L33" s="20"/>
      <c r="M33" s="20"/>
      <c r="N33" s="20"/>
    </row>
    <row r="34" spans="1:14" x14ac:dyDescent="0.2">
      <c r="A34" t="s">
        <v>197</v>
      </c>
      <c r="B34" s="22" t="s">
        <v>210</v>
      </c>
      <c r="C34" s="36">
        <v>13456</v>
      </c>
      <c r="D34" s="58">
        <v>7308</v>
      </c>
      <c r="E34" s="58">
        <v>9891</v>
      </c>
      <c r="F34" s="4">
        <v>6720</v>
      </c>
      <c r="G34" s="17">
        <v>12000</v>
      </c>
      <c r="H34" s="17">
        <v>10000</v>
      </c>
      <c r="I34" s="20"/>
      <c r="J34" s="20"/>
      <c r="K34" s="20"/>
      <c r="L34" s="20"/>
      <c r="M34" s="20"/>
      <c r="N34" s="20"/>
    </row>
    <row r="35" spans="1:14" x14ac:dyDescent="0.2">
      <c r="A35" t="s">
        <v>198</v>
      </c>
      <c r="B35" s="22" t="s">
        <v>211</v>
      </c>
      <c r="C35" s="36">
        <v>1402</v>
      </c>
      <c r="D35" s="58">
        <v>1152</v>
      </c>
      <c r="E35" s="58">
        <v>6580</v>
      </c>
      <c r="F35" s="4">
        <v>964</v>
      </c>
      <c r="G35" s="17">
        <v>6500</v>
      </c>
      <c r="H35" s="17">
        <v>2000</v>
      </c>
      <c r="I35" s="20"/>
      <c r="J35" s="20"/>
      <c r="K35" s="20"/>
      <c r="L35" s="20"/>
      <c r="M35" s="20"/>
      <c r="N35" s="20"/>
    </row>
    <row r="36" spans="1:14" x14ac:dyDescent="0.2">
      <c r="A36" t="s">
        <v>212</v>
      </c>
      <c r="B36" s="22" t="s">
        <v>77</v>
      </c>
      <c r="C36" s="36">
        <v>1865</v>
      </c>
      <c r="D36" s="58">
        <v>12978</v>
      </c>
      <c r="E36" s="58">
        <v>645</v>
      </c>
      <c r="F36" s="4">
        <v>426</v>
      </c>
      <c r="G36" s="17">
        <v>500</v>
      </c>
      <c r="H36" s="17">
        <v>500</v>
      </c>
      <c r="I36" s="20"/>
      <c r="J36" s="20"/>
      <c r="K36" s="20"/>
      <c r="L36" s="20"/>
      <c r="M36" s="20"/>
      <c r="N36" s="20"/>
    </row>
    <row r="37" spans="1:14" x14ac:dyDescent="0.2">
      <c r="A37" t="s">
        <v>213</v>
      </c>
      <c r="B37" s="22" t="s">
        <v>448</v>
      </c>
      <c r="C37" s="36">
        <v>791</v>
      </c>
      <c r="D37" s="58">
        <v>8</v>
      </c>
      <c r="E37" s="58">
        <v>231</v>
      </c>
      <c r="F37" s="4">
        <v>418</v>
      </c>
      <c r="G37" s="17">
        <v>500</v>
      </c>
      <c r="H37" s="17">
        <v>500</v>
      </c>
      <c r="I37" s="20"/>
      <c r="J37" s="20"/>
      <c r="K37" s="20"/>
      <c r="L37" s="20"/>
      <c r="M37" s="20"/>
      <c r="N37" s="20"/>
    </row>
    <row r="38" spans="1:14" x14ac:dyDescent="0.2">
      <c r="A38" t="s">
        <v>215</v>
      </c>
      <c r="B38" s="22" t="s">
        <v>216</v>
      </c>
      <c r="C38" s="36">
        <v>725</v>
      </c>
      <c r="D38" s="58">
        <v>1595</v>
      </c>
      <c r="E38" s="58">
        <v>1595</v>
      </c>
      <c r="F38" s="4">
        <v>1015</v>
      </c>
      <c r="G38" s="17">
        <v>1595</v>
      </c>
      <c r="H38" s="17">
        <v>1595</v>
      </c>
      <c r="I38" s="20"/>
      <c r="J38" s="20"/>
      <c r="K38" s="20"/>
      <c r="L38" s="20"/>
      <c r="M38" s="20"/>
      <c r="N38" s="20"/>
    </row>
    <row r="39" spans="1:14" x14ac:dyDescent="0.2">
      <c r="A39" t="s">
        <v>217</v>
      </c>
      <c r="B39" s="22" t="s">
        <v>222</v>
      </c>
      <c r="C39" s="36">
        <v>666</v>
      </c>
      <c r="D39" s="58">
        <v>774</v>
      </c>
      <c r="E39" s="58">
        <v>1392</v>
      </c>
      <c r="F39" s="4">
        <v>1295</v>
      </c>
      <c r="G39" s="17">
        <v>1500</v>
      </c>
      <c r="H39" s="17">
        <v>1500</v>
      </c>
      <c r="I39" s="20"/>
      <c r="J39" s="20"/>
      <c r="K39" s="20"/>
      <c r="L39" s="20"/>
      <c r="M39" s="20"/>
      <c r="N39" s="20"/>
    </row>
    <row r="40" spans="1:14" x14ac:dyDescent="0.2">
      <c r="A40" t="s">
        <v>218</v>
      </c>
      <c r="B40" s="22" t="s">
        <v>221</v>
      </c>
      <c r="C40" s="36">
        <v>4184</v>
      </c>
      <c r="D40" s="58">
        <v>2675</v>
      </c>
      <c r="E40" s="58">
        <v>2335</v>
      </c>
      <c r="F40" s="4">
        <v>2413</v>
      </c>
      <c r="G40" s="17">
        <v>5000</v>
      </c>
      <c r="H40" s="17">
        <v>5000</v>
      </c>
      <c r="I40" s="20"/>
      <c r="J40" s="20"/>
      <c r="K40" s="20"/>
      <c r="L40" s="20"/>
      <c r="M40" s="20"/>
      <c r="N40" s="20"/>
    </row>
    <row r="41" spans="1:14" x14ac:dyDescent="0.2">
      <c r="A41" t="s">
        <v>219</v>
      </c>
      <c r="B41" s="22" t="s">
        <v>220</v>
      </c>
      <c r="C41" s="36">
        <v>15660</v>
      </c>
      <c r="D41" s="58">
        <v>11475</v>
      </c>
      <c r="E41" s="58">
        <v>10003</v>
      </c>
      <c r="F41" s="4">
        <v>5295</v>
      </c>
      <c r="G41" s="17">
        <v>10000</v>
      </c>
      <c r="H41" s="17">
        <v>10000</v>
      </c>
      <c r="I41" s="20"/>
      <c r="J41" s="20"/>
      <c r="K41" s="20"/>
      <c r="L41" s="20"/>
      <c r="M41" s="20"/>
      <c r="N41" s="20"/>
    </row>
    <row r="42" spans="1:14" x14ac:dyDescent="0.2">
      <c r="B42" s="23" t="s">
        <v>7</v>
      </c>
      <c r="C42" s="52">
        <f>SUM(C34:C41)</f>
        <v>38749</v>
      </c>
      <c r="D42" s="37">
        <f>SUM(D34:D41)</f>
        <v>37965</v>
      </c>
      <c r="E42" s="37">
        <f>SUM(E34:E41)</f>
        <v>32672</v>
      </c>
      <c r="F42" s="5">
        <f>SUM(F34:F41)</f>
        <v>18546</v>
      </c>
      <c r="G42" s="18">
        <f t="shared" ref="G42" si="3">SUM(G34:G41)</f>
        <v>37595</v>
      </c>
      <c r="H42" s="18">
        <f t="shared" ref="H42" si="4">SUM(H34:H41)</f>
        <v>31095</v>
      </c>
      <c r="I42" s="20"/>
      <c r="J42" s="20"/>
      <c r="K42" s="20"/>
      <c r="L42" s="20"/>
      <c r="M42" s="20"/>
      <c r="N42" s="20"/>
    </row>
    <row r="43" spans="1:14" x14ac:dyDescent="0.2">
      <c r="B43" s="23"/>
      <c r="C43" s="36"/>
      <c r="D43" s="37"/>
      <c r="E43" s="37"/>
      <c r="F43" s="4"/>
      <c r="G43" s="18"/>
      <c r="H43" s="18"/>
      <c r="I43" s="20"/>
      <c r="J43" s="20"/>
      <c r="K43" s="20"/>
      <c r="L43" s="20"/>
      <c r="M43" s="20"/>
      <c r="N43" s="20"/>
    </row>
    <row r="44" spans="1:14" x14ac:dyDescent="0.2">
      <c r="B44" s="23" t="s">
        <v>99</v>
      </c>
      <c r="C44" s="36"/>
      <c r="D44" s="58"/>
      <c r="E44" s="58"/>
      <c r="F44" s="4"/>
      <c r="G44" s="17"/>
      <c r="H44" s="17"/>
      <c r="I44" s="20"/>
      <c r="J44" s="20"/>
      <c r="K44" s="20"/>
      <c r="L44" s="20"/>
      <c r="M44" s="20"/>
      <c r="N44" s="20"/>
    </row>
    <row r="45" spans="1:14" x14ac:dyDescent="0.2">
      <c r="A45" t="s">
        <v>223</v>
      </c>
      <c r="B45" s="22" t="s">
        <v>224</v>
      </c>
      <c r="C45" s="35">
        <v>0</v>
      </c>
      <c r="D45" s="58">
        <v>0</v>
      </c>
      <c r="E45" s="58">
        <v>0</v>
      </c>
      <c r="F45" s="4">
        <v>0</v>
      </c>
      <c r="G45" s="17">
        <v>0</v>
      </c>
      <c r="H45" s="17">
        <v>0</v>
      </c>
      <c r="I45" s="20"/>
      <c r="J45" s="20"/>
      <c r="K45" s="20"/>
      <c r="L45" s="20"/>
      <c r="M45" s="20"/>
      <c r="N45" s="20"/>
    </row>
    <row r="46" spans="1:14" x14ac:dyDescent="0.2">
      <c r="A46" t="s">
        <v>225</v>
      </c>
      <c r="B46" s="22" t="s">
        <v>226</v>
      </c>
      <c r="C46" s="36">
        <v>46590</v>
      </c>
      <c r="D46" s="58">
        <v>6727</v>
      </c>
      <c r="E46" s="58">
        <v>2376</v>
      </c>
      <c r="F46" s="4">
        <v>4472</v>
      </c>
      <c r="G46" s="17">
        <v>5000</v>
      </c>
      <c r="H46" s="17">
        <v>5000</v>
      </c>
      <c r="I46" s="20"/>
      <c r="J46" s="20"/>
      <c r="K46" s="20"/>
      <c r="L46" s="20"/>
      <c r="M46" s="20"/>
      <c r="N46" s="20"/>
    </row>
    <row r="47" spans="1:14" x14ac:dyDescent="0.2">
      <c r="A47" t="s">
        <v>227</v>
      </c>
      <c r="B47" s="22" t="s">
        <v>103</v>
      </c>
      <c r="C47" s="36">
        <v>1875</v>
      </c>
      <c r="D47" s="58">
        <v>437</v>
      </c>
      <c r="E47" s="58">
        <v>2250</v>
      </c>
      <c r="F47" s="4">
        <v>1000</v>
      </c>
      <c r="G47" s="17">
        <v>1875</v>
      </c>
      <c r="H47" s="17">
        <v>1875</v>
      </c>
      <c r="I47" s="20"/>
      <c r="J47" s="20"/>
      <c r="K47" s="20"/>
      <c r="L47" s="20"/>
      <c r="M47" s="20"/>
      <c r="N47" s="20"/>
    </row>
    <row r="48" spans="1:14" x14ac:dyDescent="0.2">
      <c r="A48" t="s">
        <v>228</v>
      </c>
      <c r="B48" s="22" t="s">
        <v>105</v>
      </c>
      <c r="C48" s="36">
        <v>162</v>
      </c>
      <c r="D48" s="58">
        <v>162</v>
      </c>
      <c r="E48" s="58">
        <v>162.5</v>
      </c>
      <c r="F48" s="4">
        <v>162</v>
      </c>
      <c r="G48" s="17">
        <v>200</v>
      </c>
      <c r="H48" s="17">
        <v>200</v>
      </c>
      <c r="I48" s="20"/>
      <c r="J48" s="20"/>
      <c r="K48" s="20"/>
      <c r="L48" s="20"/>
      <c r="M48" s="20"/>
      <c r="N48" s="20"/>
    </row>
    <row r="49" spans="1:14" x14ac:dyDescent="0.2">
      <c r="A49" t="s">
        <v>229</v>
      </c>
      <c r="B49" s="22" t="s">
        <v>230</v>
      </c>
      <c r="C49" s="36">
        <v>3254</v>
      </c>
      <c r="D49" s="58">
        <v>2642</v>
      </c>
      <c r="E49" s="58">
        <v>0</v>
      </c>
      <c r="F49" s="4">
        <v>3198</v>
      </c>
      <c r="G49" s="17">
        <v>2875</v>
      </c>
      <c r="H49" s="17">
        <v>3200</v>
      </c>
      <c r="I49" s="20"/>
      <c r="J49" s="20"/>
      <c r="K49" s="20"/>
      <c r="L49" s="20"/>
      <c r="M49" s="20"/>
      <c r="N49" s="20"/>
    </row>
    <row r="50" spans="1:14" x14ac:dyDescent="0.2">
      <c r="A50" t="s">
        <v>231</v>
      </c>
      <c r="B50" s="22" t="s">
        <v>109</v>
      </c>
      <c r="C50" s="36">
        <v>1938</v>
      </c>
      <c r="D50" s="58">
        <v>1049</v>
      </c>
      <c r="E50" s="58">
        <v>1157</v>
      </c>
      <c r="F50" s="4">
        <v>927</v>
      </c>
      <c r="G50" s="17">
        <v>2000</v>
      </c>
      <c r="H50" s="17">
        <v>2000</v>
      </c>
      <c r="I50" s="20"/>
      <c r="J50" s="20"/>
      <c r="K50" s="20"/>
      <c r="L50" s="20"/>
      <c r="M50" s="20"/>
      <c r="N50" s="20"/>
    </row>
    <row r="51" spans="1:14" x14ac:dyDescent="0.2">
      <c r="A51" t="s">
        <v>232</v>
      </c>
      <c r="B51" s="22" t="s">
        <v>214</v>
      </c>
      <c r="C51" s="36">
        <v>2361</v>
      </c>
      <c r="D51" s="58">
        <v>2646</v>
      </c>
      <c r="E51" s="58">
        <v>3942</v>
      </c>
      <c r="F51" s="4">
        <v>2561</v>
      </c>
      <c r="G51" s="17">
        <v>2500</v>
      </c>
      <c r="H51" s="17">
        <v>2500</v>
      </c>
      <c r="I51" s="20"/>
      <c r="J51" s="20"/>
      <c r="K51" s="20"/>
      <c r="L51" s="20"/>
      <c r="M51" s="20"/>
      <c r="N51" s="20"/>
    </row>
    <row r="52" spans="1:14" x14ac:dyDescent="0.2">
      <c r="A52" t="s">
        <v>233</v>
      </c>
      <c r="B52" s="22" t="s">
        <v>234</v>
      </c>
      <c r="C52" s="36">
        <v>2082</v>
      </c>
      <c r="D52" s="58">
        <v>1042</v>
      </c>
      <c r="E52" s="58">
        <v>1767</v>
      </c>
      <c r="F52" s="4">
        <v>1813</v>
      </c>
      <c r="G52" s="17">
        <v>1000</v>
      </c>
      <c r="H52" s="17">
        <v>1500</v>
      </c>
      <c r="I52" s="20"/>
      <c r="J52" s="20"/>
      <c r="K52" s="20"/>
      <c r="L52" s="20"/>
      <c r="M52" s="20"/>
      <c r="N52" s="20"/>
    </row>
    <row r="53" spans="1:14" x14ac:dyDescent="0.2">
      <c r="A53" t="s">
        <v>235</v>
      </c>
      <c r="B53" s="22" t="s">
        <v>114</v>
      </c>
      <c r="C53" s="35">
        <v>0</v>
      </c>
      <c r="D53" s="58">
        <v>0</v>
      </c>
      <c r="E53" s="58">
        <v>398</v>
      </c>
      <c r="F53" s="4">
        <v>686</v>
      </c>
      <c r="G53" s="17">
        <v>0</v>
      </c>
      <c r="H53" s="17">
        <v>0</v>
      </c>
      <c r="I53" s="20"/>
      <c r="J53" s="20"/>
      <c r="K53" s="20"/>
      <c r="L53" s="20"/>
      <c r="M53" s="20"/>
      <c r="N53" s="20"/>
    </row>
    <row r="54" spans="1:14" x14ac:dyDescent="0.2">
      <c r="A54" t="s">
        <v>236</v>
      </c>
      <c r="B54" s="22" t="s">
        <v>116</v>
      </c>
      <c r="C54" s="36">
        <v>812</v>
      </c>
      <c r="D54" s="58">
        <v>488</v>
      </c>
      <c r="E54" s="58">
        <v>1288</v>
      </c>
      <c r="F54" s="4">
        <v>562</v>
      </c>
      <c r="G54" s="17">
        <v>1000</v>
      </c>
      <c r="H54" s="17">
        <v>1000</v>
      </c>
      <c r="I54" s="20"/>
      <c r="J54" s="20"/>
      <c r="K54" s="20"/>
      <c r="L54" s="20"/>
      <c r="M54" s="20"/>
      <c r="N54" s="20"/>
    </row>
    <row r="55" spans="1:14" x14ac:dyDescent="0.2">
      <c r="B55" s="23" t="s">
        <v>7</v>
      </c>
      <c r="C55" s="52">
        <f>SUM(C45:C54)</f>
        <v>59074</v>
      </c>
      <c r="D55" s="37">
        <f>SUM(D46:D54)</f>
        <v>15193</v>
      </c>
      <c r="E55" s="37">
        <f>SUM(E46:E54)</f>
        <v>13340.5</v>
      </c>
      <c r="F55" s="5">
        <f>SUM(F45:F54)</f>
        <v>15381</v>
      </c>
      <c r="G55" s="18">
        <f>SUM(G45:G54)</f>
        <v>16450</v>
      </c>
      <c r="H55" s="18">
        <f>SUM(H45:H54)</f>
        <v>17275</v>
      </c>
      <c r="I55" s="20"/>
      <c r="J55" s="20"/>
      <c r="K55" s="20"/>
      <c r="L55" s="20"/>
      <c r="M55" s="20"/>
      <c r="N55" s="20"/>
    </row>
    <row r="56" spans="1:14" x14ac:dyDescent="0.2">
      <c r="B56" s="23"/>
      <c r="C56" s="36"/>
      <c r="D56" s="37"/>
      <c r="E56" s="37"/>
      <c r="F56" s="4"/>
      <c r="G56" s="18"/>
      <c r="H56" s="18"/>
      <c r="I56" s="20"/>
      <c r="J56" s="20"/>
      <c r="K56" s="20"/>
      <c r="L56" s="20"/>
      <c r="M56" s="20"/>
      <c r="N56" s="20"/>
    </row>
    <row r="57" spans="1:14" x14ac:dyDescent="0.2">
      <c r="B57" s="23" t="s">
        <v>118</v>
      </c>
      <c r="C57" s="36"/>
      <c r="D57" s="58"/>
      <c r="E57" s="58"/>
      <c r="F57" s="4"/>
      <c r="G57" s="17"/>
      <c r="H57" s="17"/>
      <c r="I57" s="20"/>
      <c r="J57" s="20"/>
      <c r="K57" s="20"/>
      <c r="L57" s="20"/>
      <c r="M57" s="20"/>
      <c r="N57" s="20"/>
    </row>
    <row r="58" spans="1:14" x14ac:dyDescent="0.2">
      <c r="A58" s="3" t="s">
        <v>237</v>
      </c>
      <c r="B58" s="22" t="s">
        <v>119</v>
      </c>
      <c r="C58" s="36">
        <v>45584</v>
      </c>
      <c r="D58" s="58">
        <v>31410</v>
      </c>
      <c r="E58" s="58">
        <v>20919</v>
      </c>
      <c r="F58" s="4">
        <v>36716</v>
      </c>
      <c r="G58" s="17">
        <v>43732</v>
      </c>
      <c r="H58" s="17">
        <v>43732</v>
      </c>
      <c r="I58" s="20"/>
      <c r="J58" s="20"/>
      <c r="K58" s="20"/>
      <c r="L58" s="20"/>
      <c r="M58" s="20"/>
      <c r="N58" s="20"/>
    </row>
    <row r="59" spans="1:14" x14ac:dyDescent="0.2">
      <c r="A59" s="3" t="s">
        <v>238</v>
      </c>
      <c r="B59" s="3" t="s">
        <v>239</v>
      </c>
      <c r="C59" s="36">
        <v>2826</v>
      </c>
      <c r="D59" s="58">
        <v>1947</v>
      </c>
      <c r="E59" s="58">
        <v>1316</v>
      </c>
      <c r="F59" s="4">
        <v>2280</v>
      </c>
      <c r="G59" s="17">
        <v>2750</v>
      </c>
      <c r="H59" s="17">
        <v>2750</v>
      </c>
      <c r="I59" s="20"/>
      <c r="J59" s="20"/>
      <c r="K59" s="20"/>
      <c r="L59" s="20"/>
      <c r="M59" s="20"/>
      <c r="N59" s="20"/>
    </row>
    <row r="60" spans="1:14" x14ac:dyDescent="0.2">
      <c r="A60" s="3" t="s">
        <v>240</v>
      </c>
      <c r="B60" s="3" t="s">
        <v>122</v>
      </c>
      <c r="C60" s="36">
        <v>660</v>
      </c>
      <c r="D60" s="58">
        <v>455</v>
      </c>
      <c r="E60" s="58">
        <v>307</v>
      </c>
      <c r="F60" s="4">
        <v>533</v>
      </c>
      <c r="G60" s="17">
        <v>750</v>
      </c>
      <c r="H60" s="17">
        <v>750</v>
      </c>
      <c r="I60" s="20"/>
      <c r="J60" s="20"/>
      <c r="K60" s="20"/>
      <c r="L60" s="20"/>
      <c r="M60" s="20"/>
      <c r="N60" s="20"/>
    </row>
    <row r="61" spans="1:14" x14ac:dyDescent="0.2">
      <c r="A61" s="3" t="s">
        <v>242</v>
      </c>
      <c r="B61" s="3" t="s">
        <v>124</v>
      </c>
      <c r="C61" s="36">
        <v>103</v>
      </c>
      <c r="D61" s="58">
        <v>49</v>
      </c>
      <c r="E61" s="58">
        <v>522</v>
      </c>
      <c r="F61" s="4">
        <v>521</v>
      </c>
      <c r="G61" s="17">
        <v>200</v>
      </c>
      <c r="H61" s="17">
        <v>200</v>
      </c>
      <c r="I61" s="20"/>
      <c r="J61" s="20"/>
      <c r="K61" s="20"/>
      <c r="L61" s="20"/>
      <c r="M61" s="20"/>
      <c r="N61" s="20"/>
    </row>
    <row r="62" spans="1:14" x14ac:dyDescent="0.2">
      <c r="A62" s="3" t="s">
        <v>244</v>
      </c>
      <c r="B62" s="22" t="s">
        <v>126</v>
      </c>
      <c r="C62" s="36">
        <v>4084</v>
      </c>
      <c r="D62" s="58">
        <v>1989</v>
      </c>
      <c r="E62" s="58">
        <v>4241</v>
      </c>
      <c r="F62" s="4">
        <v>4455</v>
      </c>
      <c r="G62" s="17">
        <v>5952</v>
      </c>
      <c r="H62" s="17">
        <v>5952</v>
      </c>
      <c r="I62" s="20"/>
      <c r="L62" s="20"/>
      <c r="M62" s="20"/>
      <c r="N62" s="20"/>
    </row>
    <row r="63" spans="1:14" x14ac:dyDescent="0.2">
      <c r="A63" s="3"/>
      <c r="B63" s="22"/>
      <c r="C63" s="35">
        <v>0</v>
      </c>
      <c r="D63" s="58">
        <v>0</v>
      </c>
      <c r="E63" s="58">
        <v>0</v>
      </c>
      <c r="F63" s="4">
        <v>0</v>
      </c>
      <c r="G63" s="17">
        <v>0</v>
      </c>
      <c r="H63" s="17">
        <v>0</v>
      </c>
      <c r="I63" s="20"/>
      <c r="J63" s="20"/>
      <c r="K63" s="20"/>
      <c r="L63" s="20"/>
      <c r="M63" s="20"/>
      <c r="N63" s="20"/>
    </row>
    <row r="64" spans="1:14" x14ac:dyDescent="0.2">
      <c r="B64" s="23" t="s">
        <v>7</v>
      </c>
      <c r="C64" s="52">
        <f>SUM(C58:C63)</f>
        <v>53257</v>
      </c>
      <c r="D64" s="37">
        <f>SUM(D58:D63)</f>
        <v>35850</v>
      </c>
      <c r="E64" s="37">
        <f>SUM(E58:E63)</f>
        <v>27305</v>
      </c>
      <c r="F64" s="5">
        <f>SUM(F58:F63)</f>
        <v>44505</v>
      </c>
      <c r="G64" s="18">
        <f t="shared" ref="G64" si="5">SUM(G58:G63)</f>
        <v>53384</v>
      </c>
      <c r="H64" s="18">
        <f t="shared" ref="H64" si="6">SUM(H58:H63)</f>
        <v>53384</v>
      </c>
      <c r="I64" s="20"/>
      <c r="J64" s="20"/>
      <c r="K64" s="20"/>
      <c r="L64" s="20"/>
      <c r="M64" s="20"/>
      <c r="N64" s="20"/>
    </row>
    <row r="65" spans="1:14" x14ac:dyDescent="0.2">
      <c r="B65" s="23"/>
      <c r="C65" s="36"/>
      <c r="D65" s="37"/>
      <c r="E65" s="37"/>
      <c r="F65" s="4"/>
      <c r="G65" s="18"/>
      <c r="H65" s="18"/>
      <c r="I65" s="20"/>
      <c r="J65" s="20"/>
      <c r="K65" s="20"/>
      <c r="L65" s="20"/>
      <c r="M65" s="20"/>
      <c r="N65" s="20"/>
    </row>
    <row r="66" spans="1:14" x14ac:dyDescent="0.2">
      <c r="A66" s="1" t="s">
        <v>178</v>
      </c>
      <c r="B66" s="19" t="s">
        <v>3</v>
      </c>
      <c r="C66" s="53" t="s">
        <v>1</v>
      </c>
      <c r="D66" s="53" t="s">
        <v>1</v>
      </c>
      <c r="E66" s="53" t="s">
        <v>1</v>
      </c>
      <c r="F66" s="61" t="s">
        <v>1</v>
      </c>
      <c r="G66" s="53" t="s">
        <v>36</v>
      </c>
      <c r="H66" s="53" t="s">
        <v>36</v>
      </c>
      <c r="I66" s="20"/>
      <c r="J66" s="20"/>
      <c r="K66" s="20"/>
      <c r="L66" s="20"/>
      <c r="M66" s="20"/>
      <c r="N66" s="20"/>
    </row>
    <row r="67" spans="1:14" x14ac:dyDescent="0.2">
      <c r="A67" s="1"/>
      <c r="B67" s="23" t="s">
        <v>40</v>
      </c>
      <c r="C67" s="54">
        <v>2015</v>
      </c>
      <c r="D67" s="62">
        <v>2016</v>
      </c>
      <c r="E67" s="62">
        <v>2017</v>
      </c>
      <c r="F67" s="67">
        <v>2018</v>
      </c>
      <c r="G67" s="55">
        <v>2018</v>
      </c>
      <c r="H67" s="55">
        <v>2019</v>
      </c>
      <c r="I67" s="20"/>
      <c r="J67" s="20"/>
      <c r="K67" s="20"/>
      <c r="L67" s="20"/>
      <c r="M67" s="20"/>
      <c r="N67" s="20"/>
    </row>
    <row r="68" spans="1:14" x14ac:dyDescent="0.2">
      <c r="A68" t="s">
        <v>245</v>
      </c>
      <c r="B68" s="22" t="s">
        <v>130</v>
      </c>
      <c r="C68" s="36">
        <v>0</v>
      </c>
      <c r="D68" s="58">
        <v>120</v>
      </c>
      <c r="E68" s="58">
        <v>0</v>
      </c>
      <c r="F68" s="4">
        <v>0</v>
      </c>
      <c r="G68" s="17">
        <v>500</v>
      </c>
      <c r="H68" s="17">
        <v>500</v>
      </c>
      <c r="I68" s="20"/>
      <c r="J68" s="20"/>
      <c r="K68" s="20"/>
      <c r="L68" s="20"/>
      <c r="M68" s="20"/>
      <c r="N68" s="20"/>
    </row>
    <row r="69" spans="1:14" x14ac:dyDescent="0.2">
      <c r="A69" t="s">
        <v>246</v>
      </c>
      <c r="B69" s="22" t="s">
        <v>247</v>
      </c>
      <c r="C69" s="36">
        <v>1070</v>
      </c>
      <c r="D69" s="58">
        <v>748</v>
      </c>
      <c r="E69" s="58">
        <v>572</v>
      </c>
      <c r="F69" s="4">
        <v>840</v>
      </c>
      <c r="G69" s="17">
        <v>500</v>
      </c>
      <c r="H69" s="17">
        <v>1000</v>
      </c>
      <c r="I69" s="20"/>
      <c r="J69" s="20"/>
      <c r="K69" s="20"/>
      <c r="L69" s="20"/>
      <c r="M69" s="20"/>
      <c r="N69" s="20"/>
    </row>
    <row r="70" spans="1:14" x14ac:dyDescent="0.2">
      <c r="A70" t="s">
        <v>248</v>
      </c>
      <c r="B70" s="22" t="s">
        <v>136</v>
      </c>
      <c r="C70" s="36">
        <v>535</v>
      </c>
      <c r="D70" s="58">
        <v>126</v>
      </c>
      <c r="E70" s="58">
        <v>172</v>
      </c>
      <c r="F70" s="4">
        <v>0</v>
      </c>
      <c r="G70" s="17">
        <v>500</v>
      </c>
      <c r="H70" s="17">
        <v>500</v>
      </c>
      <c r="I70" s="20"/>
      <c r="J70" s="20"/>
      <c r="K70" s="20"/>
      <c r="L70" s="20"/>
      <c r="M70" s="20"/>
      <c r="N70" s="20"/>
    </row>
    <row r="71" spans="1:14" x14ac:dyDescent="0.2">
      <c r="B71" s="23" t="s">
        <v>7</v>
      </c>
      <c r="C71" s="52">
        <f>SUM(C68:C70)</f>
        <v>1605</v>
      </c>
      <c r="D71" s="37">
        <f>SUM(D68:D70)</f>
        <v>994</v>
      </c>
      <c r="E71" s="37">
        <f>SUM(E68:E70)</f>
        <v>744</v>
      </c>
      <c r="F71" s="5">
        <f>SUM(F68:F70)</f>
        <v>840</v>
      </c>
      <c r="G71" s="18">
        <f t="shared" ref="G71" si="7">SUM(G68:G70)</f>
        <v>1500</v>
      </c>
      <c r="H71" s="18">
        <f t="shared" ref="H71" si="8">SUM(H68:H70)</f>
        <v>2000</v>
      </c>
      <c r="I71" s="20"/>
      <c r="J71" s="20"/>
      <c r="K71" s="20"/>
      <c r="L71" s="20"/>
      <c r="M71" s="20"/>
      <c r="N71" s="20"/>
    </row>
    <row r="72" spans="1:14" x14ac:dyDescent="0.2">
      <c r="B72" s="23"/>
      <c r="C72" s="36"/>
      <c r="D72" s="37"/>
      <c r="E72" s="37"/>
      <c r="F72" s="4"/>
      <c r="G72" s="18"/>
      <c r="H72" s="18"/>
      <c r="I72" s="20"/>
      <c r="J72" s="20"/>
      <c r="K72" s="20"/>
      <c r="L72" s="20"/>
      <c r="M72" s="20"/>
      <c r="N72" s="20"/>
    </row>
    <row r="73" spans="1:14" x14ac:dyDescent="0.2">
      <c r="B73" s="23" t="s">
        <v>186</v>
      </c>
      <c r="C73" s="36"/>
      <c r="D73" s="58"/>
      <c r="E73" s="58"/>
      <c r="F73" s="4"/>
      <c r="G73" s="17"/>
      <c r="H73" s="17"/>
      <c r="I73" s="20"/>
      <c r="J73" s="20"/>
      <c r="K73" s="20"/>
      <c r="L73" s="20"/>
      <c r="M73" s="20"/>
      <c r="N73" s="20"/>
    </row>
    <row r="74" spans="1:14" x14ac:dyDescent="0.2">
      <c r="A74" t="s">
        <v>249</v>
      </c>
      <c r="B74" s="22" t="s">
        <v>252</v>
      </c>
      <c r="C74" s="60">
        <v>0</v>
      </c>
      <c r="D74" s="58">
        <v>0</v>
      </c>
      <c r="E74" s="58">
        <v>0</v>
      </c>
      <c r="F74" s="4">
        <v>0</v>
      </c>
      <c r="G74" s="17">
        <v>0</v>
      </c>
      <c r="H74" s="17">
        <v>0</v>
      </c>
      <c r="I74" s="17"/>
      <c r="J74" s="20"/>
      <c r="K74" s="20"/>
      <c r="L74" s="20"/>
      <c r="M74" s="20"/>
      <c r="N74" s="20"/>
    </row>
    <row r="75" spans="1:14" x14ac:dyDescent="0.2">
      <c r="A75" t="s">
        <v>250</v>
      </c>
      <c r="B75" s="22" t="s">
        <v>251</v>
      </c>
      <c r="C75" s="36">
        <v>0</v>
      </c>
      <c r="D75" s="58">
        <v>0</v>
      </c>
      <c r="E75" s="58">
        <v>8426.2000000000007</v>
      </c>
      <c r="F75" s="4">
        <v>0</v>
      </c>
      <c r="G75" s="17">
        <v>0</v>
      </c>
      <c r="H75" s="17">
        <v>0</v>
      </c>
      <c r="I75" s="20"/>
      <c r="J75" s="20"/>
      <c r="K75" s="20"/>
      <c r="L75" s="20"/>
      <c r="M75" s="20"/>
      <c r="N75" s="20"/>
    </row>
    <row r="76" spans="1:14" x14ac:dyDescent="0.2">
      <c r="A76" t="s">
        <v>407</v>
      </c>
      <c r="B76" s="22" t="s">
        <v>408</v>
      </c>
      <c r="C76" s="36">
        <v>0</v>
      </c>
      <c r="D76" s="58">
        <v>1876</v>
      </c>
      <c r="E76" s="58">
        <v>0</v>
      </c>
      <c r="F76" s="4">
        <v>0</v>
      </c>
      <c r="G76" s="17">
        <v>0</v>
      </c>
      <c r="H76" s="17">
        <v>0</v>
      </c>
      <c r="I76" s="20"/>
      <c r="J76" s="20"/>
      <c r="K76" s="20"/>
      <c r="L76" s="20"/>
      <c r="M76" s="20"/>
      <c r="N76" s="20"/>
    </row>
    <row r="77" spans="1:14" x14ac:dyDescent="0.2">
      <c r="A77" t="s">
        <v>435</v>
      </c>
      <c r="B77" s="22" t="s">
        <v>436</v>
      </c>
      <c r="C77" s="36">
        <v>0</v>
      </c>
      <c r="D77" s="58">
        <v>0</v>
      </c>
      <c r="E77" s="58">
        <v>0</v>
      </c>
      <c r="F77" s="4">
        <v>0</v>
      </c>
      <c r="G77" s="17">
        <v>0</v>
      </c>
      <c r="H77" s="17">
        <v>0</v>
      </c>
      <c r="I77" s="20"/>
      <c r="J77" s="20"/>
      <c r="K77" s="20"/>
      <c r="L77" s="20"/>
      <c r="M77" s="20"/>
      <c r="N77" s="20"/>
    </row>
    <row r="78" spans="1:14" x14ac:dyDescent="0.2">
      <c r="B78" s="23" t="s">
        <v>7</v>
      </c>
      <c r="C78" s="52">
        <f>SUM(C74:C77)</f>
        <v>0</v>
      </c>
      <c r="D78" s="37">
        <f>SUM(D74:D77)</f>
        <v>1876</v>
      </c>
      <c r="E78" s="37">
        <f>SUM(E74:E77)</f>
        <v>8426.2000000000007</v>
      </c>
      <c r="F78" s="4">
        <v>0</v>
      </c>
      <c r="G78" s="18">
        <f t="shared" ref="G78" si="9">SUM(G74:G77)</f>
        <v>0</v>
      </c>
      <c r="H78" s="18">
        <f t="shared" ref="H78" si="10">SUM(H74:H77)</f>
        <v>0</v>
      </c>
      <c r="I78" s="20"/>
      <c r="J78" s="20"/>
      <c r="K78" s="20"/>
      <c r="L78" s="20"/>
      <c r="M78" s="20"/>
      <c r="N78" s="20"/>
    </row>
    <row r="79" spans="1:14" x14ac:dyDescent="0.2">
      <c r="B79" s="23"/>
      <c r="C79" s="36"/>
      <c r="D79" s="37"/>
      <c r="E79" s="37"/>
      <c r="F79" s="4"/>
      <c r="G79" s="18"/>
      <c r="H79" s="18"/>
      <c r="I79" s="20"/>
      <c r="J79" s="20"/>
      <c r="K79" s="20"/>
      <c r="L79" s="20"/>
      <c r="M79" s="20"/>
      <c r="N79" s="20"/>
    </row>
    <row r="80" spans="1:14" x14ac:dyDescent="0.2">
      <c r="B80" s="23" t="s">
        <v>253</v>
      </c>
      <c r="C80" s="36"/>
      <c r="D80" s="58"/>
      <c r="E80" s="58"/>
      <c r="F80" s="4"/>
      <c r="G80" s="17"/>
      <c r="H80" s="17"/>
      <c r="I80" s="20"/>
      <c r="J80" s="20"/>
      <c r="K80" s="20"/>
      <c r="L80" s="20"/>
      <c r="M80" s="20"/>
      <c r="N80" s="20"/>
    </row>
    <row r="81" spans="1:14" x14ac:dyDescent="0.2">
      <c r="A81" t="s">
        <v>254</v>
      </c>
      <c r="B81" s="22" t="s">
        <v>255</v>
      </c>
      <c r="C81" s="36">
        <v>32920</v>
      </c>
      <c r="D81" s="58">
        <v>65810</v>
      </c>
      <c r="E81" s="58">
        <v>65840</v>
      </c>
      <c r="F81" s="4">
        <v>65840</v>
      </c>
      <c r="G81" s="17">
        <v>65840</v>
      </c>
      <c r="H81" s="17">
        <v>65840</v>
      </c>
      <c r="I81" s="20"/>
      <c r="J81" s="20"/>
      <c r="K81" s="20"/>
      <c r="L81" s="20"/>
      <c r="M81" s="20"/>
      <c r="N81" s="20"/>
    </row>
    <row r="82" spans="1:14" x14ac:dyDescent="0.2">
      <c r="A82" t="s">
        <v>256</v>
      </c>
      <c r="B82" s="22" t="s">
        <v>257</v>
      </c>
      <c r="C82" s="60">
        <v>0</v>
      </c>
      <c r="D82" s="58">
        <v>0</v>
      </c>
      <c r="E82" s="58">
        <v>60341.86</v>
      </c>
      <c r="F82" s="4">
        <v>4656</v>
      </c>
      <c r="G82" s="17">
        <v>0</v>
      </c>
      <c r="H82" s="17">
        <v>0</v>
      </c>
      <c r="I82" s="20"/>
      <c r="J82" s="20"/>
      <c r="K82" s="20"/>
      <c r="L82" s="20"/>
      <c r="M82" s="20"/>
      <c r="N82" s="20"/>
    </row>
    <row r="83" spans="1:14" x14ac:dyDescent="0.2">
      <c r="A83" t="s">
        <v>258</v>
      </c>
      <c r="B83" s="22" t="s">
        <v>259</v>
      </c>
      <c r="C83" s="35">
        <v>0</v>
      </c>
      <c r="D83" s="58">
        <v>0</v>
      </c>
      <c r="E83" s="58">
        <v>0</v>
      </c>
      <c r="F83" s="4"/>
      <c r="G83" s="17">
        <v>0</v>
      </c>
      <c r="H83" s="17">
        <v>0</v>
      </c>
      <c r="I83" s="20"/>
      <c r="J83" s="20"/>
      <c r="K83" s="20"/>
      <c r="L83" s="20"/>
      <c r="M83" s="20"/>
      <c r="N83" s="20"/>
    </row>
    <row r="84" spans="1:14" x14ac:dyDescent="0.2">
      <c r="A84" t="s">
        <v>260</v>
      </c>
      <c r="B84" s="22" t="s">
        <v>261</v>
      </c>
      <c r="C84" s="35">
        <v>0</v>
      </c>
      <c r="D84" s="58">
        <v>0</v>
      </c>
      <c r="E84" s="58">
        <v>0</v>
      </c>
      <c r="F84" s="4"/>
      <c r="G84" s="17">
        <v>0</v>
      </c>
      <c r="H84" s="17">
        <v>0</v>
      </c>
      <c r="I84" s="20"/>
      <c r="J84" s="20"/>
      <c r="K84" s="20"/>
      <c r="L84" s="20"/>
      <c r="M84" s="20"/>
      <c r="N84" s="20"/>
    </row>
    <row r="85" spans="1:14" x14ac:dyDescent="0.2">
      <c r="A85" t="s">
        <v>262</v>
      </c>
      <c r="B85" s="22" t="s">
        <v>263</v>
      </c>
      <c r="C85" s="35">
        <v>0</v>
      </c>
      <c r="D85" s="58">
        <v>0</v>
      </c>
      <c r="E85" s="58">
        <v>0</v>
      </c>
      <c r="F85" s="4"/>
      <c r="G85" s="17">
        <v>0</v>
      </c>
      <c r="H85" s="17">
        <v>0</v>
      </c>
      <c r="I85" s="20"/>
      <c r="J85" s="20"/>
      <c r="K85" s="20"/>
      <c r="L85" s="20"/>
      <c r="M85" s="20"/>
      <c r="N85" s="20"/>
    </row>
    <row r="86" spans="1:14" x14ac:dyDescent="0.2">
      <c r="A86" t="s">
        <v>264</v>
      </c>
      <c r="B86" s="22" t="s">
        <v>265</v>
      </c>
      <c r="C86" s="35">
        <v>0</v>
      </c>
      <c r="D86" s="58">
        <v>0</v>
      </c>
      <c r="E86" s="58">
        <v>0</v>
      </c>
      <c r="F86" s="4"/>
      <c r="G86" s="17">
        <v>0</v>
      </c>
      <c r="H86" s="17">
        <v>0</v>
      </c>
      <c r="I86" s="20"/>
      <c r="J86" s="20"/>
      <c r="K86" s="20"/>
      <c r="L86" s="20"/>
      <c r="M86" s="20"/>
      <c r="N86" s="20"/>
    </row>
    <row r="87" spans="1:14" x14ac:dyDescent="0.2">
      <c r="B87" s="23" t="s">
        <v>7</v>
      </c>
      <c r="C87" s="52">
        <f>SUM(C81:C86)</f>
        <v>32920</v>
      </c>
      <c r="D87" s="37">
        <f>SUM(D81:D86)</f>
        <v>65810</v>
      </c>
      <c r="E87" s="37">
        <f>SUM(E81:E86)</f>
        <v>126181.86</v>
      </c>
      <c r="F87" s="5">
        <f>SUM(F81:F86)</f>
        <v>70496</v>
      </c>
      <c r="G87" s="18">
        <f t="shared" ref="G87" si="11">SUM(G81:G86)</f>
        <v>65840</v>
      </c>
      <c r="H87" s="18">
        <f t="shared" ref="H87" si="12">SUM(H81:H86)</f>
        <v>65840</v>
      </c>
      <c r="I87" s="20"/>
      <c r="J87" s="20"/>
      <c r="K87" s="20"/>
      <c r="L87" s="20"/>
      <c r="M87" s="20"/>
      <c r="N87" s="20"/>
    </row>
    <row r="88" spans="1:14" x14ac:dyDescent="0.2">
      <c r="B88" s="23"/>
      <c r="C88" s="36"/>
      <c r="D88" s="37"/>
      <c r="E88" s="37"/>
      <c r="F88" s="4"/>
      <c r="G88" s="18"/>
      <c r="H88" s="18"/>
      <c r="I88" s="20"/>
      <c r="J88" s="20"/>
      <c r="K88" s="20"/>
      <c r="L88" s="20"/>
      <c r="M88" s="20"/>
      <c r="N88" s="20"/>
    </row>
    <row r="89" spans="1:14" x14ac:dyDescent="0.2">
      <c r="B89" s="23" t="s">
        <v>184</v>
      </c>
      <c r="C89" s="36"/>
      <c r="D89" s="58"/>
      <c r="E89" s="58"/>
      <c r="F89" s="4"/>
      <c r="G89" s="17"/>
      <c r="H89" s="17"/>
      <c r="I89" s="20"/>
      <c r="J89" s="20"/>
      <c r="K89" s="20"/>
      <c r="L89" s="20"/>
      <c r="M89" s="20"/>
      <c r="N89" s="20"/>
    </row>
    <row r="90" spans="1:14" x14ac:dyDescent="0.2">
      <c r="A90" t="s">
        <v>266</v>
      </c>
      <c r="B90" s="22" t="s">
        <v>267</v>
      </c>
      <c r="C90" s="35">
        <v>0</v>
      </c>
      <c r="D90" s="58">
        <v>0</v>
      </c>
      <c r="E90" s="58">
        <v>0</v>
      </c>
      <c r="F90" s="4">
        <v>0</v>
      </c>
      <c r="G90" s="17">
        <v>0</v>
      </c>
      <c r="H90" s="17">
        <v>0</v>
      </c>
      <c r="I90" s="20"/>
      <c r="J90" s="20"/>
      <c r="K90" s="20"/>
      <c r="L90" s="20"/>
      <c r="M90" s="20"/>
      <c r="N90" s="20"/>
    </row>
    <row r="91" spans="1:14" x14ac:dyDescent="0.2">
      <c r="A91" s="3" t="s">
        <v>454</v>
      </c>
      <c r="B91" s="22" t="s">
        <v>449</v>
      </c>
      <c r="C91" s="35">
        <v>289</v>
      </c>
      <c r="D91" s="58">
        <v>0</v>
      </c>
      <c r="E91" s="58">
        <v>118</v>
      </c>
      <c r="F91" s="4">
        <v>100</v>
      </c>
      <c r="G91" s="17">
        <v>250</v>
      </c>
      <c r="H91" s="17">
        <v>250</v>
      </c>
      <c r="I91" s="20"/>
      <c r="J91" s="20"/>
      <c r="K91" s="20"/>
      <c r="L91" s="20"/>
      <c r="M91" s="20"/>
      <c r="N91" s="20"/>
    </row>
    <row r="92" spans="1:14" x14ac:dyDescent="0.2">
      <c r="A92" t="s">
        <v>268</v>
      </c>
      <c r="B92" s="22" t="s">
        <v>163</v>
      </c>
      <c r="C92" s="35">
        <v>0</v>
      </c>
      <c r="D92" s="58">
        <v>0</v>
      </c>
      <c r="E92" s="58">
        <v>0</v>
      </c>
      <c r="F92" s="4"/>
      <c r="G92" s="17">
        <v>0</v>
      </c>
      <c r="H92" s="17">
        <v>0</v>
      </c>
      <c r="I92" s="20"/>
      <c r="J92" s="20"/>
      <c r="K92" s="20"/>
      <c r="L92" s="20"/>
      <c r="M92" s="20"/>
      <c r="N92" s="20"/>
    </row>
    <row r="93" spans="1:14" x14ac:dyDescent="0.2">
      <c r="A93" t="s">
        <v>269</v>
      </c>
      <c r="B93" s="22" t="s">
        <v>270</v>
      </c>
      <c r="C93" s="36">
        <v>38959</v>
      </c>
      <c r="D93" s="58">
        <v>3294</v>
      </c>
      <c r="E93" s="58">
        <v>0</v>
      </c>
      <c r="F93" s="4"/>
      <c r="G93" s="17">
        <v>0</v>
      </c>
      <c r="H93" s="17">
        <v>0</v>
      </c>
      <c r="I93" s="20"/>
      <c r="J93" s="20"/>
      <c r="K93" s="20"/>
      <c r="L93" s="20"/>
      <c r="M93" s="20"/>
      <c r="N93" s="20"/>
    </row>
    <row r="94" spans="1:14" x14ac:dyDescent="0.2">
      <c r="A94" t="s">
        <v>271</v>
      </c>
      <c r="B94" s="22" t="s">
        <v>166</v>
      </c>
      <c r="C94" s="35">
        <v>0</v>
      </c>
      <c r="D94" s="58">
        <v>0</v>
      </c>
      <c r="E94" s="58">
        <v>0</v>
      </c>
      <c r="F94" s="4"/>
      <c r="G94" s="26">
        <v>0</v>
      </c>
      <c r="H94" s="26">
        <v>0</v>
      </c>
      <c r="I94" s="20"/>
      <c r="J94" s="20"/>
      <c r="K94" s="20"/>
      <c r="L94" s="20"/>
      <c r="M94" s="20"/>
      <c r="N94" s="20"/>
    </row>
    <row r="95" spans="1:14" x14ac:dyDescent="0.2">
      <c r="B95" s="23" t="s">
        <v>158</v>
      </c>
      <c r="C95" s="52">
        <f>SUM(C90:C94)</f>
        <v>39248</v>
      </c>
      <c r="D95" s="37">
        <f>SUM(D90:D94)</f>
        <v>3294</v>
      </c>
      <c r="E95" s="37">
        <f>SUM(E90:E94)</f>
        <v>118</v>
      </c>
      <c r="F95" s="4"/>
      <c r="G95" s="18">
        <f t="shared" ref="G95" si="13">SUM(G90:G94)</f>
        <v>250</v>
      </c>
      <c r="H95" s="18">
        <f t="shared" ref="H95" si="14">SUM(H90:H94)</f>
        <v>250</v>
      </c>
      <c r="I95" s="20"/>
      <c r="J95" s="20"/>
      <c r="K95" s="20"/>
      <c r="L95" s="20"/>
      <c r="M95" s="20"/>
      <c r="N95" s="20"/>
    </row>
    <row r="96" spans="1:14" x14ac:dyDescent="0.2">
      <c r="B96" s="23"/>
      <c r="C96" s="36"/>
      <c r="D96" s="37"/>
      <c r="E96" s="37"/>
      <c r="F96" s="4"/>
      <c r="G96" s="18"/>
      <c r="H96" s="18"/>
      <c r="I96" s="20"/>
      <c r="J96" s="20"/>
      <c r="K96" s="20"/>
      <c r="L96" s="20"/>
      <c r="M96" s="20"/>
      <c r="N96" s="20"/>
    </row>
    <row r="97" spans="1:14" x14ac:dyDescent="0.2">
      <c r="B97" s="23" t="s">
        <v>167</v>
      </c>
      <c r="C97" s="36"/>
      <c r="D97" s="58"/>
      <c r="E97" s="58"/>
      <c r="F97" s="4"/>
      <c r="G97" s="17"/>
      <c r="H97" s="17"/>
      <c r="I97" s="20"/>
      <c r="J97" s="20"/>
      <c r="K97" s="20"/>
      <c r="L97" s="20"/>
      <c r="M97" s="20"/>
      <c r="N97" s="20"/>
    </row>
    <row r="98" spans="1:14" x14ac:dyDescent="0.2">
      <c r="A98" t="s">
        <v>272</v>
      </c>
      <c r="B98" s="22" t="s">
        <v>273</v>
      </c>
      <c r="C98" s="35">
        <v>639</v>
      </c>
      <c r="D98" s="58">
        <v>726</v>
      </c>
      <c r="E98" s="58">
        <v>1686</v>
      </c>
      <c r="F98" s="4">
        <v>2140</v>
      </c>
      <c r="G98" s="17">
        <v>500</v>
      </c>
      <c r="H98" s="17">
        <v>2400</v>
      </c>
      <c r="I98" s="20"/>
      <c r="J98" s="20"/>
      <c r="K98" s="20"/>
      <c r="L98" s="20"/>
      <c r="M98" s="20"/>
      <c r="N98" s="20"/>
    </row>
    <row r="99" spans="1:14" x14ac:dyDescent="0.2">
      <c r="A99" t="s">
        <v>274</v>
      </c>
      <c r="B99" s="22" t="s">
        <v>171</v>
      </c>
      <c r="C99" s="35">
        <v>0</v>
      </c>
      <c r="D99" s="58">
        <v>0</v>
      </c>
      <c r="E99" s="58">
        <v>0</v>
      </c>
      <c r="F99" s="4"/>
      <c r="G99" s="17">
        <v>0</v>
      </c>
      <c r="H99" s="17">
        <v>0</v>
      </c>
      <c r="I99" s="20"/>
      <c r="J99" s="20"/>
      <c r="K99" s="20"/>
      <c r="L99" s="20"/>
      <c r="M99" s="20"/>
      <c r="N99" s="20"/>
    </row>
    <row r="100" spans="1:14" x14ac:dyDescent="0.2">
      <c r="A100" s="3" t="s">
        <v>472</v>
      </c>
      <c r="B100" s="22" t="s">
        <v>473</v>
      </c>
      <c r="C100" s="35"/>
      <c r="D100" s="58">
        <v>0</v>
      </c>
      <c r="E100" s="58">
        <v>0</v>
      </c>
      <c r="F100" s="4"/>
      <c r="G100" s="17">
        <v>0</v>
      </c>
      <c r="H100" s="17">
        <v>0</v>
      </c>
      <c r="I100" s="20"/>
      <c r="J100" s="20"/>
      <c r="K100" s="20"/>
      <c r="L100" s="20"/>
      <c r="M100" s="20"/>
      <c r="N100" s="20"/>
    </row>
    <row r="101" spans="1:14" x14ac:dyDescent="0.2">
      <c r="A101" t="s">
        <v>275</v>
      </c>
      <c r="B101" s="22" t="s">
        <v>173</v>
      </c>
      <c r="C101" s="35">
        <v>0</v>
      </c>
      <c r="D101" s="58">
        <v>0</v>
      </c>
      <c r="E101" s="58">
        <v>0</v>
      </c>
      <c r="F101" s="4"/>
      <c r="G101" s="17">
        <v>0</v>
      </c>
      <c r="H101" s="17">
        <v>0</v>
      </c>
      <c r="I101" s="20"/>
      <c r="J101" s="20"/>
      <c r="K101" s="20"/>
      <c r="L101" s="20"/>
      <c r="M101" s="20"/>
      <c r="N101" s="20"/>
    </row>
    <row r="102" spans="1:14" x14ac:dyDescent="0.2">
      <c r="A102" t="s">
        <v>276</v>
      </c>
      <c r="B102" s="22" t="s">
        <v>175</v>
      </c>
      <c r="C102" s="35">
        <v>0</v>
      </c>
      <c r="D102" s="58">
        <v>0</v>
      </c>
      <c r="E102" s="58">
        <v>0</v>
      </c>
      <c r="F102" s="4"/>
      <c r="G102" s="17">
        <v>0</v>
      </c>
      <c r="H102" s="17">
        <v>0</v>
      </c>
      <c r="I102" s="20"/>
      <c r="J102" s="20"/>
      <c r="K102" s="20"/>
      <c r="L102" s="20"/>
      <c r="M102" s="20"/>
      <c r="N102" s="20"/>
    </row>
    <row r="103" spans="1:14" x14ac:dyDescent="0.2">
      <c r="A103" t="s">
        <v>277</v>
      </c>
      <c r="B103" s="22" t="s">
        <v>278</v>
      </c>
      <c r="C103" s="36">
        <v>53</v>
      </c>
      <c r="D103" s="58">
        <v>71</v>
      </c>
      <c r="E103" s="58">
        <v>1249</v>
      </c>
      <c r="F103" s="4">
        <v>27</v>
      </c>
      <c r="G103" s="17">
        <v>100</v>
      </c>
      <c r="H103" s="17">
        <v>100</v>
      </c>
      <c r="I103" s="20"/>
      <c r="J103" s="20"/>
      <c r="K103" s="20"/>
      <c r="L103" s="20"/>
      <c r="M103" s="20"/>
      <c r="N103" s="20"/>
    </row>
    <row r="104" spans="1:14" x14ac:dyDescent="0.2">
      <c r="A104" s="3" t="s">
        <v>466</v>
      </c>
      <c r="B104" s="22" t="s">
        <v>462</v>
      </c>
      <c r="C104" s="36">
        <v>1267</v>
      </c>
      <c r="D104" s="58">
        <v>930</v>
      </c>
      <c r="E104" s="58">
        <v>575</v>
      </c>
      <c r="F104" s="4">
        <v>1015</v>
      </c>
      <c r="G104" s="17">
        <v>1400</v>
      </c>
      <c r="H104" s="17">
        <v>1400</v>
      </c>
      <c r="I104" s="20"/>
      <c r="J104" s="20"/>
      <c r="K104" s="20"/>
      <c r="L104" s="20"/>
      <c r="M104" s="20"/>
      <c r="N104" s="20"/>
    </row>
    <row r="105" spans="1:14" x14ac:dyDescent="0.2">
      <c r="B105" s="23" t="s">
        <v>7</v>
      </c>
      <c r="C105" s="52">
        <f>SUM(C98:C104)</f>
        <v>1959</v>
      </c>
      <c r="D105" s="37">
        <f>SUM(D98:D104)</f>
        <v>1727</v>
      </c>
      <c r="E105" s="37">
        <f>SUM(E98:E104)</f>
        <v>3510</v>
      </c>
      <c r="F105" s="5">
        <f>SUM(F98:F104)</f>
        <v>3182</v>
      </c>
      <c r="G105" s="18">
        <f t="shared" ref="G105" si="15">SUM(G98:G104)</f>
        <v>2000</v>
      </c>
      <c r="H105" s="18">
        <f t="shared" ref="H105" si="16">SUM(H98:H104)</f>
        <v>3900</v>
      </c>
      <c r="I105" s="20"/>
      <c r="J105" s="20"/>
      <c r="K105" s="20"/>
      <c r="L105" s="20"/>
      <c r="M105" s="20"/>
      <c r="N105" s="20"/>
    </row>
    <row r="106" spans="1:14" x14ac:dyDescent="0.2">
      <c r="B106" s="23" t="s">
        <v>418</v>
      </c>
      <c r="C106" s="36"/>
      <c r="D106" s="37">
        <v>4501</v>
      </c>
      <c r="E106" s="37">
        <v>60898</v>
      </c>
      <c r="F106" s="4">
        <v>17128</v>
      </c>
      <c r="G106" s="18">
        <v>12311</v>
      </c>
      <c r="H106" s="18">
        <v>20586</v>
      </c>
      <c r="I106" s="20"/>
      <c r="J106" s="20"/>
      <c r="K106" s="20"/>
      <c r="L106" s="20"/>
      <c r="M106" s="20"/>
      <c r="N106" s="20"/>
    </row>
    <row r="107" spans="1:14" x14ac:dyDescent="0.2">
      <c r="B107" s="23" t="s">
        <v>177</v>
      </c>
      <c r="C107" s="61">
        <f>SUM(C42,C55,C64,C71,C78,C87,C95,C105,C106)</f>
        <v>226812</v>
      </c>
      <c r="D107" s="37">
        <f>SUM(D42,D55,D64,D71,D78,D87,D95,D105,D106)</f>
        <v>167210</v>
      </c>
      <c r="E107" s="37">
        <f>SUM(E42,E55,E64,E71,E78,E87,E95,E105,E106)</f>
        <v>273195.56</v>
      </c>
      <c r="F107" s="37">
        <f>SUM(F42,F55,F64,F71,F78,F87,F95,F105,F106)</f>
        <v>170078</v>
      </c>
      <c r="G107" s="21">
        <f t="shared" ref="G107" si="17">SUM(G42,G55,G64,G71,G78,G87,G95,G105,G106)</f>
        <v>189330</v>
      </c>
      <c r="H107" s="21">
        <f t="shared" ref="H107" si="18">SUM(H42,H55,H64,H71,H78,H87,H95,H105,H106)</f>
        <v>194330</v>
      </c>
      <c r="I107" s="20"/>
      <c r="J107" s="20"/>
      <c r="K107" s="20"/>
      <c r="L107" s="20"/>
      <c r="M107" s="20"/>
      <c r="N107" s="20"/>
    </row>
    <row r="108" spans="1:14" x14ac:dyDescent="0.2">
      <c r="B108" s="20"/>
      <c r="C108" s="26"/>
      <c r="D108" s="26"/>
      <c r="E108" s="17"/>
      <c r="F108" s="17"/>
      <c r="G108" s="17"/>
      <c r="H108" s="17"/>
      <c r="I108" s="20"/>
      <c r="J108" s="20"/>
      <c r="K108" s="20"/>
      <c r="L108" s="20"/>
      <c r="M108" s="20"/>
      <c r="N108" s="20"/>
    </row>
    <row r="109" spans="1:14" x14ac:dyDescent="0.2">
      <c r="B109" s="23"/>
      <c r="C109" s="21"/>
      <c r="D109" s="21"/>
      <c r="E109" s="21"/>
      <c r="F109" s="21"/>
      <c r="G109" s="21"/>
      <c r="H109" s="21"/>
      <c r="I109" s="20"/>
      <c r="J109" s="20"/>
      <c r="K109" s="20"/>
      <c r="L109" s="20"/>
      <c r="M109" s="20"/>
      <c r="N109" s="20"/>
    </row>
    <row r="110" spans="1:14" x14ac:dyDescent="0.2">
      <c r="B110" s="20"/>
      <c r="C110" s="20"/>
      <c r="D110" s="28"/>
      <c r="E110" s="20"/>
      <c r="F110" s="17"/>
      <c r="G110" s="20"/>
      <c r="H110" s="20"/>
      <c r="I110" s="20"/>
      <c r="J110" s="20"/>
      <c r="K110" s="20"/>
      <c r="L110" s="20"/>
      <c r="M110" s="20"/>
      <c r="N110" s="20"/>
    </row>
    <row r="111" spans="1:14" x14ac:dyDescent="0.2">
      <c r="C111" s="20"/>
      <c r="D111" s="28"/>
      <c r="E111" s="20"/>
      <c r="F111" s="20"/>
      <c r="G111" s="20"/>
      <c r="H111" s="20"/>
      <c r="I111" s="20"/>
      <c r="J111" s="20"/>
      <c r="K111" s="20"/>
      <c r="L111" s="20"/>
      <c r="M111" s="20"/>
      <c r="N111" s="20"/>
    </row>
    <row r="112" spans="1:14" x14ac:dyDescent="0.2">
      <c r="C112" s="20"/>
      <c r="D112" s="28"/>
      <c r="E112" s="20"/>
      <c r="F112" s="20"/>
      <c r="G112" s="20"/>
      <c r="H112" s="20"/>
      <c r="I112" s="20"/>
      <c r="J112" s="20"/>
      <c r="K112" s="20"/>
      <c r="L112" s="20"/>
      <c r="M112" s="20"/>
      <c r="N112" s="20"/>
    </row>
  </sheetData>
  <phoneticPr fontId="0" type="noConversion"/>
  <printOptions gridLines="1"/>
  <pageMargins left="0.75" right="0.5" top="1" bottom="0.25" header="0.5" footer="0"/>
  <pageSetup scale="85" orientation="portrait" r:id="rId1"/>
  <headerFooter alignWithMargins="0">
    <oddHeader xml:space="preserve">&amp;L&amp;"Arial,Bold"&amp;12WATER FUND&amp;C&amp;"Arial,Bold"&amp;12TOWN OF AGUILAR
APPROVED BUDGET 2019
&amp;"Arial,Regular"&amp;10
</oddHeader>
    <oddFooter xml:space="preserve">&amp;LPREPARED BY TYRA AVILA &amp;C&amp;"Arial,Bold" &amp;"Arial,Regular"
</oddFooter>
  </headerFooter>
  <rowBreaks count="1" manualBreakCount="1">
    <brk id="65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"/>
  <sheetViews>
    <sheetView view="pageLayout" topLeftCell="A46" zoomScaleNormal="100" workbookViewId="0">
      <selection activeCell="E14" sqref="E14"/>
    </sheetView>
  </sheetViews>
  <sheetFormatPr defaultRowHeight="12.75" x14ac:dyDescent="0.2"/>
  <cols>
    <col min="1" max="1" width="10.140625" bestFit="1" customWidth="1"/>
    <col min="2" max="2" width="27.140625" bestFit="1" customWidth="1"/>
    <col min="3" max="3" width="11.5703125" bestFit="1" customWidth="1"/>
    <col min="4" max="4" width="11.28515625" bestFit="1" customWidth="1"/>
    <col min="5" max="5" width="12.7109375" bestFit="1" customWidth="1"/>
    <col min="6" max="6" width="11.28515625" customWidth="1"/>
    <col min="7" max="7" width="10.5703125" customWidth="1"/>
    <col min="8" max="8" width="10.85546875" customWidth="1"/>
  </cols>
  <sheetData>
    <row r="1" spans="1:9" x14ac:dyDescent="0.2">
      <c r="H1" s="2" t="s">
        <v>501</v>
      </c>
    </row>
    <row r="2" spans="1:9" x14ac:dyDescent="0.2">
      <c r="A2" s="1" t="s">
        <v>178</v>
      </c>
      <c r="B2" s="1" t="s">
        <v>3</v>
      </c>
      <c r="C2" s="52" t="s">
        <v>1</v>
      </c>
      <c r="D2" s="53" t="s">
        <v>1</v>
      </c>
      <c r="E2" s="53" t="s">
        <v>1</v>
      </c>
      <c r="F2" s="53" t="s">
        <v>1</v>
      </c>
      <c r="G2" s="53" t="s">
        <v>36</v>
      </c>
      <c r="H2" s="53" t="s">
        <v>36</v>
      </c>
      <c r="I2" s="20"/>
    </row>
    <row r="3" spans="1:9" x14ac:dyDescent="0.2">
      <c r="B3" s="2" t="s">
        <v>39</v>
      </c>
      <c r="C3" s="54">
        <v>2015</v>
      </c>
      <c r="D3" s="54">
        <v>2016</v>
      </c>
      <c r="E3" s="54">
        <v>2017</v>
      </c>
      <c r="F3" s="54">
        <v>2018</v>
      </c>
      <c r="G3" s="55">
        <v>2018</v>
      </c>
      <c r="H3" s="55">
        <v>2019</v>
      </c>
      <c r="I3" s="20"/>
    </row>
    <row r="4" spans="1:9" x14ac:dyDescent="0.2">
      <c r="B4" s="2" t="s">
        <v>179</v>
      </c>
      <c r="C4" s="20"/>
      <c r="D4" s="20"/>
      <c r="E4" s="20"/>
      <c r="F4" s="20"/>
      <c r="G4" s="20"/>
      <c r="H4" s="20"/>
      <c r="I4" s="20"/>
    </row>
    <row r="5" spans="1:9" x14ac:dyDescent="0.2">
      <c r="A5" t="s">
        <v>280</v>
      </c>
      <c r="B5" t="s">
        <v>281</v>
      </c>
      <c r="C5" s="17">
        <v>163466</v>
      </c>
      <c r="D5" s="17">
        <v>147941</v>
      </c>
      <c r="E5" s="17">
        <v>129838</v>
      </c>
      <c r="F5" s="25">
        <v>130471</v>
      </c>
      <c r="G5" s="17">
        <v>140000</v>
      </c>
      <c r="H5" s="17">
        <v>140000</v>
      </c>
      <c r="I5" s="20"/>
    </row>
    <row r="6" spans="1:9" x14ac:dyDescent="0.2">
      <c r="A6" t="s">
        <v>282</v>
      </c>
      <c r="B6" t="s">
        <v>438</v>
      </c>
      <c r="C6" s="17">
        <v>26218</v>
      </c>
      <c r="D6" s="17">
        <v>23096</v>
      </c>
      <c r="E6" s="17">
        <v>12417</v>
      </c>
      <c r="F6" s="25">
        <v>20303</v>
      </c>
      <c r="G6" s="17">
        <v>32520</v>
      </c>
      <c r="H6" s="17">
        <v>32520</v>
      </c>
      <c r="I6" s="20"/>
    </row>
    <row r="7" spans="1:9" x14ac:dyDescent="0.2">
      <c r="A7" s="3" t="s">
        <v>502</v>
      </c>
      <c r="B7" s="3" t="s">
        <v>503</v>
      </c>
      <c r="C7" s="17">
        <v>0</v>
      </c>
      <c r="D7" s="17">
        <v>0</v>
      </c>
      <c r="E7" s="17">
        <v>0</v>
      </c>
      <c r="F7" s="25">
        <v>1175</v>
      </c>
      <c r="G7" s="17"/>
      <c r="H7" s="17"/>
      <c r="I7" s="20"/>
    </row>
    <row r="8" spans="1:9" x14ac:dyDescent="0.2">
      <c r="A8" t="s">
        <v>437</v>
      </c>
      <c r="B8" t="s">
        <v>283</v>
      </c>
      <c r="C8" s="17">
        <v>3649</v>
      </c>
      <c r="D8" s="17">
        <v>3209</v>
      </c>
      <c r="E8" s="17">
        <v>1230</v>
      </c>
      <c r="F8" s="25">
        <v>2904</v>
      </c>
      <c r="G8" s="17">
        <v>4000</v>
      </c>
      <c r="H8" s="17">
        <v>4000</v>
      </c>
      <c r="I8" s="20"/>
    </row>
    <row r="9" spans="1:9" x14ac:dyDescent="0.2">
      <c r="A9" t="s">
        <v>284</v>
      </c>
      <c r="B9" t="s">
        <v>200</v>
      </c>
      <c r="C9" s="17">
        <v>318</v>
      </c>
      <c r="D9" s="17">
        <v>0</v>
      </c>
      <c r="E9" s="17">
        <v>0</v>
      </c>
      <c r="F9" s="25">
        <v>0</v>
      </c>
      <c r="G9" s="17">
        <v>100</v>
      </c>
      <c r="H9" s="17">
        <v>100</v>
      </c>
      <c r="I9" s="20"/>
    </row>
    <row r="10" spans="1:9" x14ac:dyDescent="0.2">
      <c r="A10" t="s">
        <v>285</v>
      </c>
      <c r="B10" t="s">
        <v>286</v>
      </c>
      <c r="C10" s="17">
        <v>25</v>
      </c>
      <c r="D10" s="17">
        <v>0</v>
      </c>
      <c r="E10" s="17">
        <v>0</v>
      </c>
      <c r="F10" s="25">
        <v>0</v>
      </c>
      <c r="G10" s="17">
        <v>0</v>
      </c>
      <c r="H10" s="17">
        <v>0</v>
      </c>
      <c r="I10" s="20"/>
    </row>
    <row r="11" spans="1:9" x14ac:dyDescent="0.2">
      <c r="B11" t="s">
        <v>192</v>
      </c>
      <c r="C11" s="18">
        <f>SUM(C5:C10)</f>
        <v>193676</v>
      </c>
      <c r="D11" s="18">
        <f>SUM(D5:D10)</f>
        <v>174246</v>
      </c>
      <c r="E11" s="18">
        <f>SUM(E5:E10)</f>
        <v>143485</v>
      </c>
      <c r="F11" s="5">
        <f>SUM(F5:F10)</f>
        <v>154853</v>
      </c>
      <c r="G11" s="18">
        <f t="shared" ref="G11" si="0">SUM(G5:G10)</f>
        <v>176620</v>
      </c>
      <c r="H11" s="18">
        <f t="shared" ref="H11" si="1">SUM(H5:H10)</f>
        <v>176620</v>
      </c>
      <c r="I11" s="20"/>
    </row>
    <row r="12" spans="1:9" x14ac:dyDescent="0.2">
      <c r="B12" s="2" t="s">
        <v>184</v>
      </c>
      <c r="C12" s="17"/>
      <c r="D12" s="17"/>
      <c r="E12" s="17"/>
      <c r="G12" s="17"/>
      <c r="H12" s="17"/>
      <c r="I12" s="20"/>
    </row>
    <row r="13" spans="1:9" x14ac:dyDescent="0.2">
      <c r="A13" t="s">
        <v>287</v>
      </c>
      <c r="B13" t="s">
        <v>69</v>
      </c>
      <c r="C13" s="17">
        <v>0</v>
      </c>
      <c r="D13" s="17">
        <v>0</v>
      </c>
      <c r="E13" s="17">
        <v>0</v>
      </c>
      <c r="F13" s="25">
        <v>0</v>
      </c>
      <c r="G13" s="17"/>
      <c r="H13" s="17"/>
      <c r="I13" s="20"/>
    </row>
    <row r="14" spans="1:9" x14ac:dyDescent="0.2">
      <c r="B14" s="2" t="s">
        <v>167</v>
      </c>
      <c r="C14" s="17"/>
      <c r="D14" s="17"/>
      <c r="E14" s="17"/>
      <c r="G14" s="17"/>
      <c r="H14" s="17"/>
      <c r="I14" s="20"/>
    </row>
    <row r="15" spans="1:9" x14ac:dyDescent="0.2">
      <c r="A15" t="s">
        <v>396</v>
      </c>
      <c r="B15" s="3" t="s">
        <v>207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20"/>
    </row>
    <row r="16" spans="1:9" x14ac:dyDescent="0.2">
      <c r="A16" t="s">
        <v>397</v>
      </c>
      <c r="B16" t="s">
        <v>288</v>
      </c>
      <c r="C16" s="17">
        <v>251</v>
      </c>
      <c r="D16" s="17">
        <v>211</v>
      </c>
      <c r="E16" s="17">
        <v>1745</v>
      </c>
      <c r="F16" s="17">
        <v>1617</v>
      </c>
      <c r="G16" s="17">
        <v>1800</v>
      </c>
      <c r="H16" s="17">
        <v>1800</v>
      </c>
      <c r="I16" s="20"/>
    </row>
    <row r="17" spans="1:9" x14ac:dyDescent="0.2">
      <c r="A17" t="s">
        <v>289</v>
      </c>
      <c r="B17" s="3" t="s">
        <v>290</v>
      </c>
      <c r="C17" s="17">
        <v>0</v>
      </c>
      <c r="D17" s="17">
        <v>2</v>
      </c>
      <c r="E17" s="17">
        <v>0</v>
      </c>
      <c r="F17" s="17">
        <v>0</v>
      </c>
      <c r="G17" s="17">
        <v>0</v>
      </c>
      <c r="H17" s="17">
        <v>0</v>
      </c>
      <c r="I17" s="20"/>
    </row>
    <row r="18" spans="1:9" x14ac:dyDescent="0.2">
      <c r="A18" s="3" t="s">
        <v>460</v>
      </c>
      <c r="B18" s="3" t="s">
        <v>34</v>
      </c>
      <c r="C18" s="17">
        <v>0</v>
      </c>
      <c r="D18" s="17">
        <v>0</v>
      </c>
      <c r="E18" s="17">
        <v>25</v>
      </c>
      <c r="F18" s="17">
        <v>104</v>
      </c>
      <c r="G18" s="17">
        <v>25</v>
      </c>
      <c r="H18" s="17">
        <v>25</v>
      </c>
      <c r="I18" s="20"/>
    </row>
    <row r="19" spans="1:9" x14ac:dyDescent="0.2">
      <c r="B19" s="20" t="s">
        <v>192</v>
      </c>
      <c r="C19" s="18">
        <f t="shared" ref="C19:H19" si="2">SUM(C15:C18)</f>
        <v>251</v>
      </c>
      <c r="D19" s="18">
        <f t="shared" si="2"/>
        <v>213</v>
      </c>
      <c r="E19" s="18">
        <f t="shared" si="2"/>
        <v>1770</v>
      </c>
      <c r="F19" s="5">
        <f t="shared" si="2"/>
        <v>1721</v>
      </c>
      <c r="G19" s="18">
        <f t="shared" si="2"/>
        <v>1825</v>
      </c>
      <c r="H19" s="18">
        <f t="shared" si="2"/>
        <v>1825</v>
      </c>
      <c r="I19" s="20"/>
    </row>
    <row r="20" spans="1:9" x14ac:dyDescent="0.2">
      <c r="B20" s="23" t="s">
        <v>425</v>
      </c>
      <c r="C20" s="18">
        <v>0</v>
      </c>
      <c r="D20" s="18">
        <v>0</v>
      </c>
      <c r="E20" s="18"/>
      <c r="G20" s="18"/>
      <c r="H20" s="18"/>
      <c r="I20" s="20"/>
    </row>
    <row r="21" spans="1:9" x14ac:dyDescent="0.2">
      <c r="B21" s="23" t="s">
        <v>35</v>
      </c>
      <c r="C21" s="18">
        <f>SUM(C11,C13,C19,C20)</f>
        <v>193927</v>
      </c>
      <c r="D21" s="18">
        <f>SUM(D11,D13,D19,D20)</f>
        <v>174459</v>
      </c>
      <c r="E21" s="18">
        <f>SUM(E11,E13,E19,E20)</f>
        <v>145255</v>
      </c>
      <c r="F21" s="18">
        <f>SUM(F11,F13,F19,F20)</f>
        <v>156574</v>
      </c>
      <c r="G21" s="18">
        <f t="shared" ref="G21" si="3">SUM(G11,G13,G19,G20)</f>
        <v>178445</v>
      </c>
      <c r="H21" s="18">
        <f t="shared" ref="H21" si="4">SUM(H11,H13,H19,H20)</f>
        <v>178445</v>
      </c>
      <c r="I21" s="20"/>
    </row>
    <row r="22" spans="1:9" x14ac:dyDescent="0.2">
      <c r="B22" s="20"/>
      <c r="C22" s="17"/>
      <c r="D22" s="17"/>
      <c r="E22" s="17"/>
      <c r="G22" s="17"/>
      <c r="H22" s="17"/>
      <c r="I22" s="20"/>
    </row>
    <row r="23" spans="1:9" x14ac:dyDescent="0.2">
      <c r="B23" s="23" t="s">
        <v>38</v>
      </c>
      <c r="C23" s="17"/>
      <c r="D23" s="17"/>
      <c r="E23" s="17"/>
      <c r="G23" s="17"/>
      <c r="H23" s="17"/>
      <c r="I23" s="20"/>
    </row>
    <row r="24" spans="1:9" x14ac:dyDescent="0.2">
      <c r="B24" s="2" t="s">
        <v>291</v>
      </c>
      <c r="C24" s="17"/>
      <c r="D24" s="17"/>
      <c r="E24" s="17"/>
      <c r="G24" s="17"/>
      <c r="H24" s="17"/>
      <c r="I24" s="20"/>
    </row>
    <row r="25" spans="1:9" x14ac:dyDescent="0.2">
      <c r="A25" t="s">
        <v>292</v>
      </c>
      <c r="B25" s="3" t="s">
        <v>293</v>
      </c>
      <c r="C25" s="17">
        <v>112042</v>
      </c>
      <c r="D25" s="17">
        <v>94285</v>
      </c>
      <c r="E25" s="17">
        <v>62232.27</v>
      </c>
      <c r="F25" s="17">
        <v>74317</v>
      </c>
      <c r="G25" s="17">
        <v>108750</v>
      </c>
      <c r="H25" s="17">
        <v>108750</v>
      </c>
      <c r="I25" s="20"/>
    </row>
    <row r="26" spans="1:9" x14ac:dyDescent="0.2">
      <c r="A26" t="s">
        <v>294</v>
      </c>
      <c r="B26" s="3" t="s">
        <v>77</v>
      </c>
      <c r="C26" s="17">
        <v>1284</v>
      </c>
      <c r="D26" s="17">
        <v>0</v>
      </c>
      <c r="E26" s="17">
        <v>2532</v>
      </c>
      <c r="F26" s="17">
        <v>2588</v>
      </c>
      <c r="G26" s="17">
        <v>3000</v>
      </c>
      <c r="H26" s="17">
        <v>3000</v>
      </c>
      <c r="I26" s="20"/>
    </row>
    <row r="27" spans="1:9" x14ac:dyDescent="0.2">
      <c r="A27" t="s">
        <v>326</v>
      </c>
      <c r="B27" s="3" t="s">
        <v>296</v>
      </c>
      <c r="C27" s="17">
        <v>3621</v>
      </c>
      <c r="D27" s="17">
        <v>1264</v>
      </c>
      <c r="E27" s="17">
        <v>3036</v>
      </c>
      <c r="F27" s="17">
        <v>2727</v>
      </c>
      <c r="G27" s="17">
        <v>3190</v>
      </c>
      <c r="H27" s="17">
        <v>3190</v>
      </c>
      <c r="I27" s="20"/>
    </row>
    <row r="28" spans="1:9" x14ac:dyDescent="0.2">
      <c r="A28" t="s">
        <v>325</v>
      </c>
      <c r="B28" s="3" t="s">
        <v>297</v>
      </c>
      <c r="C28" s="17">
        <v>3745</v>
      </c>
      <c r="D28" s="17">
        <v>1308</v>
      </c>
      <c r="E28" s="17">
        <v>3168</v>
      </c>
      <c r="F28" s="17">
        <v>2821</v>
      </c>
      <c r="G28" s="17">
        <v>3300</v>
      </c>
      <c r="H28" s="17">
        <v>3300</v>
      </c>
      <c r="I28" s="20"/>
    </row>
    <row r="29" spans="1:9" x14ac:dyDescent="0.2">
      <c r="A29" t="s">
        <v>295</v>
      </c>
      <c r="B29" s="3" t="s">
        <v>439</v>
      </c>
      <c r="C29" s="17">
        <v>795</v>
      </c>
      <c r="D29" s="17">
        <v>8</v>
      </c>
      <c r="E29" s="17">
        <v>231</v>
      </c>
      <c r="F29" s="17">
        <v>418</v>
      </c>
      <c r="G29" s="17">
        <v>100</v>
      </c>
      <c r="H29" s="17">
        <v>100</v>
      </c>
      <c r="I29" s="20"/>
    </row>
    <row r="30" spans="1:9" x14ac:dyDescent="0.2">
      <c r="A30" t="s">
        <v>400</v>
      </c>
      <c r="B30" s="3" t="s">
        <v>299</v>
      </c>
      <c r="C30" s="17">
        <v>138</v>
      </c>
      <c r="D30" s="17">
        <v>829</v>
      </c>
      <c r="E30" s="17">
        <v>1536</v>
      </c>
      <c r="F30" s="17">
        <v>1502</v>
      </c>
      <c r="G30" s="17">
        <v>2000</v>
      </c>
      <c r="H30" s="17">
        <v>2000</v>
      </c>
      <c r="I30" s="20"/>
    </row>
    <row r="31" spans="1:9" x14ac:dyDescent="0.2">
      <c r="A31" t="s">
        <v>402</v>
      </c>
      <c r="B31" s="3" t="s">
        <v>403</v>
      </c>
      <c r="C31" s="17">
        <v>8481</v>
      </c>
      <c r="D31" s="17">
        <v>1010</v>
      </c>
      <c r="E31" s="17">
        <v>2897</v>
      </c>
      <c r="F31" s="17">
        <v>2136</v>
      </c>
      <c r="G31" s="17">
        <v>5000</v>
      </c>
      <c r="H31" s="17">
        <v>5000</v>
      </c>
      <c r="I31" s="20"/>
    </row>
    <row r="32" spans="1:9" x14ac:dyDescent="0.2">
      <c r="A32" t="s">
        <v>401</v>
      </c>
      <c r="B32" s="3" t="s">
        <v>300</v>
      </c>
      <c r="C32" s="17">
        <v>4474</v>
      </c>
      <c r="D32" s="17">
        <v>2926</v>
      </c>
      <c r="E32" s="17">
        <v>10485</v>
      </c>
      <c r="F32" s="17">
        <v>564</v>
      </c>
      <c r="G32" s="17">
        <v>2000</v>
      </c>
      <c r="H32" s="17">
        <v>2000</v>
      </c>
      <c r="I32" s="20"/>
    </row>
    <row r="33" spans="1:9" x14ac:dyDescent="0.2">
      <c r="A33" t="s">
        <v>323</v>
      </c>
      <c r="B33" s="3" t="s">
        <v>267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</row>
    <row r="34" spans="1:9" x14ac:dyDescent="0.2">
      <c r="B34" s="2" t="s">
        <v>7</v>
      </c>
      <c r="C34" s="18">
        <f>SUM(C25:C33)</f>
        <v>134580</v>
      </c>
      <c r="D34" s="18">
        <f>SUM(D25:D33)</f>
        <v>101630</v>
      </c>
      <c r="E34" s="18">
        <f>SUM(E25:E33)</f>
        <v>86117.26999999999</v>
      </c>
      <c r="F34" s="5">
        <f>SUM(F25:F33)</f>
        <v>87073</v>
      </c>
      <c r="G34" s="18">
        <f t="shared" ref="G34" si="5">SUM(G25:G33)</f>
        <v>127340</v>
      </c>
      <c r="H34" s="18">
        <f t="shared" ref="H34" si="6">SUM(H25:H33)</f>
        <v>127340</v>
      </c>
      <c r="I34" s="20"/>
    </row>
    <row r="35" spans="1:9" x14ac:dyDescent="0.2">
      <c r="B35" s="2" t="s">
        <v>99</v>
      </c>
      <c r="C35" s="17"/>
      <c r="D35" s="17"/>
      <c r="E35" s="17"/>
      <c r="G35" s="17"/>
      <c r="H35" s="17"/>
      <c r="I35" s="20"/>
    </row>
    <row r="36" spans="1:9" x14ac:dyDescent="0.2">
      <c r="A36" t="s">
        <v>301</v>
      </c>
      <c r="B36" s="3" t="s">
        <v>101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20"/>
    </row>
    <row r="37" spans="1:9" x14ac:dyDescent="0.2">
      <c r="A37" t="s">
        <v>298</v>
      </c>
      <c r="B37" s="3" t="s">
        <v>103</v>
      </c>
      <c r="C37" s="17">
        <v>1875</v>
      </c>
      <c r="D37" s="17">
        <v>437</v>
      </c>
      <c r="E37" s="17">
        <v>2250</v>
      </c>
      <c r="F37" s="17">
        <v>1000</v>
      </c>
      <c r="G37" s="17">
        <v>1875</v>
      </c>
      <c r="H37" s="17">
        <v>1875</v>
      </c>
      <c r="I37" s="20"/>
    </row>
    <row r="38" spans="1:9" x14ac:dyDescent="0.2">
      <c r="A38" t="s">
        <v>398</v>
      </c>
      <c r="B38" s="3" t="s">
        <v>105</v>
      </c>
      <c r="C38" s="17">
        <v>162</v>
      </c>
      <c r="D38" s="17">
        <v>162</v>
      </c>
      <c r="E38" s="17">
        <v>0</v>
      </c>
      <c r="F38" s="17">
        <v>162</v>
      </c>
      <c r="G38" s="17">
        <v>200</v>
      </c>
      <c r="H38" s="17">
        <v>200</v>
      </c>
      <c r="I38" s="20"/>
    </row>
    <row r="39" spans="1:9" x14ac:dyDescent="0.2">
      <c r="A39" t="s">
        <v>302</v>
      </c>
      <c r="B39" s="3" t="s">
        <v>303</v>
      </c>
      <c r="C39" s="17">
        <v>3254</v>
      </c>
      <c r="D39" s="17">
        <v>2642</v>
      </c>
      <c r="E39" s="17">
        <v>0</v>
      </c>
      <c r="F39" s="17">
        <v>3198</v>
      </c>
      <c r="G39" s="17">
        <v>2875</v>
      </c>
      <c r="H39" s="17">
        <v>2875</v>
      </c>
      <c r="I39" s="20"/>
    </row>
    <row r="40" spans="1:9" x14ac:dyDescent="0.2">
      <c r="A40" t="s">
        <v>304</v>
      </c>
      <c r="B40" s="3" t="s">
        <v>305</v>
      </c>
      <c r="C40" s="17">
        <v>1938</v>
      </c>
      <c r="D40" s="17">
        <v>1049</v>
      </c>
      <c r="E40" s="17">
        <v>1157</v>
      </c>
      <c r="F40" s="17">
        <v>927</v>
      </c>
      <c r="G40" s="17">
        <v>2000</v>
      </c>
      <c r="H40" s="17">
        <v>2000</v>
      </c>
      <c r="I40" s="20"/>
    </row>
    <row r="41" spans="1:9" x14ac:dyDescent="0.2">
      <c r="A41" t="s">
        <v>306</v>
      </c>
      <c r="B41" s="3" t="s">
        <v>111</v>
      </c>
      <c r="C41" s="17">
        <v>3054</v>
      </c>
      <c r="D41" s="17">
        <v>1075</v>
      </c>
      <c r="E41" s="17">
        <v>1084</v>
      </c>
      <c r="F41" s="17">
        <v>1773</v>
      </c>
      <c r="G41" s="17">
        <v>250</v>
      </c>
      <c r="H41" s="17">
        <v>250</v>
      </c>
      <c r="I41" s="20"/>
    </row>
    <row r="42" spans="1:9" x14ac:dyDescent="0.2">
      <c r="A42" t="s">
        <v>307</v>
      </c>
      <c r="B42" s="3" t="s">
        <v>234</v>
      </c>
      <c r="C42" s="17">
        <v>2239</v>
      </c>
      <c r="D42" s="17">
        <v>1043</v>
      </c>
      <c r="E42" s="17">
        <v>2088</v>
      </c>
      <c r="F42" s="17">
        <v>2009</v>
      </c>
      <c r="G42" s="17">
        <v>1000</v>
      </c>
      <c r="H42" s="17">
        <v>1000</v>
      </c>
      <c r="I42" s="20"/>
    </row>
    <row r="43" spans="1:9" x14ac:dyDescent="0.2">
      <c r="A43" t="s">
        <v>308</v>
      </c>
      <c r="B43" s="3" t="s">
        <v>114</v>
      </c>
      <c r="C43" s="17">
        <v>0</v>
      </c>
      <c r="D43" s="17">
        <v>0</v>
      </c>
      <c r="E43" s="17">
        <v>398</v>
      </c>
      <c r="F43" s="17">
        <v>686</v>
      </c>
      <c r="G43" s="17">
        <v>0</v>
      </c>
      <c r="H43" s="17">
        <v>0</v>
      </c>
      <c r="I43" s="20"/>
    </row>
    <row r="44" spans="1:9" x14ac:dyDescent="0.2">
      <c r="A44" t="s">
        <v>309</v>
      </c>
      <c r="B44" s="3" t="s">
        <v>116</v>
      </c>
      <c r="C44" s="17">
        <v>812</v>
      </c>
      <c r="D44" s="17">
        <v>488</v>
      </c>
      <c r="E44" s="17">
        <v>1621</v>
      </c>
      <c r="F44" s="17">
        <v>562</v>
      </c>
      <c r="G44" s="17">
        <v>1000</v>
      </c>
      <c r="H44" s="17">
        <v>1000</v>
      </c>
      <c r="I44" s="20"/>
    </row>
    <row r="45" spans="1:9" x14ac:dyDescent="0.2">
      <c r="B45" s="2" t="s">
        <v>7</v>
      </c>
      <c r="C45" s="18">
        <f>SUM(C36:C44)</f>
        <v>13334</v>
      </c>
      <c r="D45" s="18">
        <f>SUM(D36:D44)</f>
        <v>6896</v>
      </c>
      <c r="E45" s="18">
        <f>SUM(E36:E44)</f>
        <v>8598</v>
      </c>
      <c r="F45" s="5">
        <f>SUM(F36:F44)</f>
        <v>10317</v>
      </c>
      <c r="G45" s="18">
        <f t="shared" ref="G45" si="7">SUM(G36:G44)</f>
        <v>9200</v>
      </c>
      <c r="H45" s="18">
        <f t="shared" ref="H45" si="8">SUM(H36:H44)</f>
        <v>9200</v>
      </c>
      <c r="I45" s="20"/>
    </row>
    <row r="46" spans="1:9" x14ac:dyDescent="0.2">
      <c r="B46" s="2" t="s">
        <v>118</v>
      </c>
      <c r="C46" s="17"/>
      <c r="D46" s="17"/>
      <c r="E46" s="17"/>
      <c r="G46" s="17"/>
      <c r="H46" s="17"/>
      <c r="I46" s="20"/>
    </row>
    <row r="47" spans="1:9" x14ac:dyDescent="0.2">
      <c r="A47" t="s">
        <v>310</v>
      </c>
      <c r="B47" s="22" t="s">
        <v>119</v>
      </c>
      <c r="C47" s="17">
        <v>18170</v>
      </c>
      <c r="D47" s="17">
        <v>13277</v>
      </c>
      <c r="E47" s="17">
        <v>20631</v>
      </c>
      <c r="F47" s="17">
        <v>23780</v>
      </c>
      <c r="G47" s="17">
        <v>28912</v>
      </c>
      <c r="H47" s="17">
        <v>28912</v>
      </c>
      <c r="I47" s="20"/>
    </row>
    <row r="48" spans="1:9" x14ac:dyDescent="0.2">
      <c r="A48" s="11" t="s">
        <v>311</v>
      </c>
      <c r="B48" s="3" t="s">
        <v>239</v>
      </c>
      <c r="C48" s="17">
        <v>1126</v>
      </c>
      <c r="D48" s="17">
        <v>823</v>
      </c>
      <c r="E48" s="17">
        <v>1298</v>
      </c>
      <c r="F48" s="17">
        <v>1478</v>
      </c>
      <c r="G48" s="17">
        <v>1850</v>
      </c>
      <c r="H48" s="17">
        <v>1850</v>
      </c>
      <c r="I48" s="20"/>
    </row>
    <row r="49" spans="1:9" x14ac:dyDescent="0.2">
      <c r="A49" t="s">
        <v>312</v>
      </c>
      <c r="B49" s="3" t="s">
        <v>122</v>
      </c>
      <c r="C49" s="17">
        <v>263</v>
      </c>
      <c r="D49" s="17">
        <v>192</v>
      </c>
      <c r="E49" s="17">
        <v>303</v>
      </c>
      <c r="F49" s="17">
        <v>521</v>
      </c>
      <c r="G49" s="17">
        <v>450</v>
      </c>
      <c r="H49" s="17">
        <v>450</v>
      </c>
      <c r="I49" s="20"/>
    </row>
    <row r="50" spans="1:9" x14ac:dyDescent="0.2">
      <c r="A50" t="s">
        <v>313</v>
      </c>
      <c r="B50" s="3" t="s">
        <v>124</v>
      </c>
      <c r="C50" s="17">
        <v>103</v>
      </c>
      <c r="D50" s="17">
        <v>49</v>
      </c>
      <c r="E50" s="17">
        <v>522</v>
      </c>
      <c r="F50" s="17">
        <v>345</v>
      </c>
      <c r="G50" s="17">
        <v>200</v>
      </c>
      <c r="H50" s="17">
        <v>200</v>
      </c>
      <c r="I50" s="20"/>
    </row>
    <row r="51" spans="1:9" x14ac:dyDescent="0.2">
      <c r="A51" t="s">
        <v>314</v>
      </c>
      <c r="B51" s="22" t="s">
        <v>126</v>
      </c>
      <c r="C51" s="17">
        <v>3976</v>
      </c>
      <c r="D51" s="17">
        <v>1989</v>
      </c>
      <c r="E51" s="17">
        <v>3850</v>
      </c>
      <c r="F51" s="17">
        <v>4455</v>
      </c>
      <c r="G51" s="17">
        <v>5952</v>
      </c>
      <c r="H51" s="17">
        <v>5952</v>
      </c>
      <c r="I51" s="20"/>
    </row>
    <row r="52" spans="1:9" x14ac:dyDescent="0.2">
      <c r="B52" s="3"/>
      <c r="C52" s="17"/>
      <c r="D52" s="17"/>
      <c r="E52" s="17"/>
      <c r="F52" s="17"/>
      <c r="G52" s="17"/>
      <c r="H52" s="17"/>
      <c r="I52" s="20"/>
    </row>
    <row r="53" spans="1:9" x14ac:dyDescent="0.2">
      <c r="B53" s="2" t="s">
        <v>7</v>
      </c>
      <c r="C53" s="18">
        <f>SUM(C47:C52)</f>
        <v>23638</v>
      </c>
      <c r="D53" s="18">
        <f>SUM(D47:D52)</f>
        <v>16330</v>
      </c>
      <c r="E53" s="18">
        <f>SUM(E47:E52)</f>
        <v>26604</v>
      </c>
      <c r="F53" s="5">
        <f>SUM(F47:F52)</f>
        <v>30579</v>
      </c>
      <c r="G53" s="18">
        <f t="shared" ref="G53" si="9">SUM(G47:G52)</f>
        <v>37364</v>
      </c>
      <c r="H53" s="18">
        <f t="shared" ref="H53" si="10">SUM(H47:H52)</f>
        <v>37364</v>
      </c>
      <c r="I53" s="20"/>
    </row>
    <row r="54" spans="1:9" x14ac:dyDescent="0.2">
      <c r="B54" s="2"/>
      <c r="C54" s="18"/>
      <c r="D54" s="18"/>
      <c r="E54" s="18"/>
      <c r="G54" s="18"/>
      <c r="H54" s="18"/>
      <c r="I54" s="20"/>
    </row>
    <row r="55" spans="1:9" x14ac:dyDescent="0.2">
      <c r="A55" s="1"/>
      <c r="B55" s="1"/>
      <c r="C55" s="19"/>
      <c r="D55" s="19"/>
      <c r="E55" s="19"/>
      <c r="G55" s="19"/>
      <c r="H55" s="19"/>
      <c r="I55" s="20"/>
    </row>
    <row r="56" spans="1:9" x14ac:dyDescent="0.2">
      <c r="C56" s="52" t="s">
        <v>1</v>
      </c>
      <c r="D56" s="53" t="s">
        <v>1</v>
      </c>
      <c r="E56" s="53" t="s">
        <v>1</v>
      </c>
      <c r="F56" s="53" t="s">
        <v>1</v>
      </c>
      <c r="G56" s="53" t="s">
        <v>36</v>
      </c>
      <c r="H56" s="53" t="s">
        <v>36</v>
      </c>
      <c r="I56" s="20"/>
    </row>
    <row r="57" spans="1:9" x14ac:dyDescent="0.2">
      <c r="A57" s="1" t="s">
        <v>178</v>
      </c>
      <c r="B57" s="1" t="s">
        <v>3</v>
      </c>
      <c r="C57" s="54">
        <v>2015</v>
      </c>
      <c r="D57" s="54">
        <v>2016</v>
      </c>
      <c r="E57" s="54">
        <v>2017</v>
      </c>
      <c r="F57" s="54">
        <v>2018</v>
      </c>
      <c r="G57" s="55">
        <v>2018</v>
      </c>
      <c r="H57" s="55">
        <v>2019</v>
      </c>
      <c r="I57" s="20"/>
    </row>
    <row r="58" spans="1:9" x14ac:dyDescent="0.2">
      <c r="B58" s="2" t="s">
        <v>40</v>
      </c>
      <c r="C58" s="17"/>
      <c r="D58" s="17"/>
      <c r="E58" s="17"/>
      <c r="G58" s="17"/>
      <c r="H58" s="17"/>
      <c r="I58" s="20"/>
    </row>
    <row r="59" spans="1:9" x14ac:dyDescent="0.2">
      <c r="A59" t="s">
        <v>315</v>
      </c>
      <c r="B59" s="3" t="s">
        <v>130</v>
      </c>
      <c r="C59" s="17">
        <v>0</v>
      </c>
      <c r="D59" s="17">
        <v>120</v>
      </c>
      <c r="E59" s="17">
        <v>0</v>
      </c>
      <c r="F59" s="17">
        <v>347</v>
      </c>
      <c r="G59" s="17">
        <v>500</v>
      </c>
      <c r="H59" s="17">
        <v>500</v>
      </c>
      <c r="I59" s="20"/>
    </row>
    <row r="60" spans="1:9" x14ac:dyDescent="0.2">
      <c r="A60" t="s">
        <v>316</v>
      </c>
      <c r="B60" s="3" t="s">
        <v>132</v>
      </c>
      <c r="C60" s="17">
        <v>885</v>
      </c>
      <c r="D60" s="17">
        <v>1133</v>
      </c>
      <c r="E60" s="17">
        <v>571</v>
      </c>
      <c r="F60" s="17">
        <v>665</v>
      </c>
      <c r="G60" s="17">
        <v>500</v>
      </c>
      <c r="H60" s="17">
        <v>500</v>
      </c>
      <c r="I60" s="20"/>
    </row>
    <row r="61" spans="1:9" x14ac:dyDescent="0.2">
      <c r="A61" t="s">
        <v>317</v>
      </c>
      <c r="B61" s="3" t="s">
        <v>136</v>
      </c>
      <c r="C61" s="17">
        <v>0</v>
      </c>
      <c r="D61" s="17">
        <v>1875</v>
      </c>
      <c r="E61" s="17">
        <v>531</v>
      </c>
      <c r="F61" s="17">
        <v>130</v>
      </c>
      <c r="G61" s="17">
        <v>500</v>
      </c>
      <c r="H61" s="17">
        <v>500</v>
      </c>
      <c r="I61" s="20"/>
    </row>
    <row r="62" spans="1:9" x14ac:dyDescent="0.2">
      <c r="B62" s="2" t="s">
        <v>7</v>
      </c>
      <c r="C62" s="18">
        <f>SUM(C59:C61)</f>
        <v>885</v>
      </c>
      <c r="D62" s="18">
        <f>SUM(D59:D61)</f>
        <v>3128</v>
      </c>
      <c r="E62" s="18">
        <f>SUM(E59:E61)</f>
        <v>1102</v>
      </c>
      <c r="F62" s="5">
        <f>SUM(F59:F61)</f>
        <v>1142</v>
      </c>
      <c r="G62" s="18">
        <f t="shared" ref="G62" si="11">SUM(G59:G61)</f>
        <v>1500</v>
      </c>
      <c r="H62" s="18">
        <f t="shared" ref="H62" si="12">SUM(H59:H61)</f>
        <v>1500</v>
      </c>
      <c r="I62" s="20"/>
    </row>
    <row r="63" spans="1:9" x14ac:dyDescent="0.2">
      <c r="B63" s="2" t="s">
        <v>318</v>
      </c>
      <c r="C63" s="17"/>
      <c r="D63" s="17"/>
      <c r="E63" s="17"/>
      <c r="G63" s="17"/>
      <c r="H63" s="17"/>
      <c r="I63" s="20"/>
    </row>
    <row r="64" spans="1:9" x14ac:dyDescent="0.2">
      <c r="A64" t="s">
        <v>319</v>
      </c>
      <c r="B64" s="3" t="s">
        <v>261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20"/>
    </row>
    <row r="65" spans="1:9" x14ac:dyDescent="0.2">
      <c r="A65" t="s">
        <v>320</v>
      </c>
      <c r="B65" s="3" t="s">
        <v>263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20"/>
    </row>
    <row r="66" spans="1:9" x14ac:dyDescent="0.2">
      <c r="A66" t="s">
        <v>322</v>
      </c>
      <c r="B66" s="3" t="s">
        <v>321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20"/>
    </row>
    <row r="67" spans="1:9" x14ac:dyDescent="0.2">
      <c r="B67" s="2" t="s">
        <v>7</v>
      </c>
      <c r="C67" s="18">
        <f>SUM(C64:C66)</f>
        <v>0</v>
      </c>
      <c r="D67" s="18">
        <f>SUM(D64:D66)</f>
        <v>0</v>
      </c>
      <c r="E67" s="18">
        <v>0</v>
      </c>
      <c r="F67" s="18">
        <v>0</v>
      </c>
      <c r="G67" s="18"/>
      <c r="H67" s="18"/>
      <c r="I67" s="20"/>
    </row>
    <row r="68" spans="1:9" x14ac:dyDescent="0.2">
      <c r="B68" s="2" t="s">
        <v>184</v>
      </c>
      <c r="C68" s="17"/>
      <c r="D68" s="17"/>
      <c r="E68" s="17"/>
      <c r="G68" s="17">
        <f>SUM(G64:G67)</f>
        <v>0</v>
      </c>
      <c r="H68" s="17">
        <f>SUM(H64:H67)</f>
        <v>0</v>
      </c>
      <c r="I68" s="20"/>
    </row>
    <row r="69" spans="1:9" x14ac:dyDescent="0.2">
      <c r="A69" s="3" t="s">
        <v>455</v>
      </c>
      <c r="B69" s="3" t="s">
        <v>449</v>
      </c>
      <c r="C69" s="17">
        <v>289</v>
      </c>
      <c r="D69" s="17">
        <v>0</v>
      </c>
      <c r="E69" s="17">
        <v>118</v>
      </c>
      <c r="F69" s="17">
        <v>100</v>
      </c>
      <c r="G69" s="17">
        <v>250</v>
      </c>
      <c r="H69" s="17">
        <v>250</v>
      </c>
      <c r="I69" s="20"/>
    </row>
    <row r="70" spans="1:9" x14ac:dyDescent="0.2">
      <c r="A70" s="3" t="s">
        <v>504</v>
      </c>
      <c r="B70" s="3" t="s">
        <v>505</v>
      </c>
      <c r="C70" s="17">
        <v>0</v>
      </c>
      <c r="D70" s="17">
        <v>0</v>
      </c>
      <c r="E70" s="17">
        <v>0</v>
      </c>
      <c r="F70" s="17">
        <v>823</v>
      </c>
      <c r="G70" s="17"/>
      <c r="H70" s="17"/>
      <c r="I70" s="20"/>
    </row>
    <row r="71" spans="1:9" x14ac:dyDescent="0.2">
      <c r="A71" t="s">
        <v>324</v>
      </c>
      <c r="B71" s="3" t="s">
        <v>163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20"/>
    </row>
    <row r="72" spans="1:9" s="2" customFormat="1" x14ac:dyDescent="0.2">
      <c r="A72" s="2" t="s">
        <v>0</v>
      </c>
      <c r="B72" s="2" t="s">
        <v>7</v>
      </c>
      <c r="C72" s="18">
        <f>C69+C71</f>
        <v>289</v>
      </c>
      <c r="D72" s="18">
        <v>0</v>
      </c>
      <c r="E72" s="18">
        <f>E69+E71</f>
        <v>118</v>
      </c>
      <c r="F72" s="5">
        <f>SUM(F69:F71)</f>
        <v>923</v>
      </c>
      <c r="G72" s="18">
        <f>SUM(G69:G71)</f>
        <v>250</v>
      </c>
      <c r="H72" s="18">
        <f>SUM(H69:H71)</f>
        <v>250</v>
      </c>
      <c r="I72" s="23"/>
    </row>
    <row r="73" spans="1:9" s="2" customFormat="1" x14ac:dyDescent="0.2">
      <c r="B73" s="2" t="s">
        <v>167</v>
      </c>
      <c r="C73" s="18"/>
      <c r="D73" s="18">
        <f>SUM(D69:D71)</f>
        <v>0</v>
      </c>
      <c r="E73" s="18"/>
      <c r="G73" s="18"/>
      <c r="H73" s="18"/>
      <c r="I73" s="23"/>
    </row>
    <row r="74" spans="1:9" x14ac:dyDescent="0.2">
      <c r="A74" t="s">
        <v>399</v>
      </c>
      <c r="B74" s="3" t="s">
        <v>166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20"/>
    </row>
    <row r="75" spans="1:9" x14ac:dyDescent="0.2">
      <c r="A75" t="s">
        <v>327</v>
      </c>
      <c r="B75" s="3" t="s">
        <v>273</v>
      </c>
      <c r="C75" s="17">
        <v>639</v>
      </c>
      <c r="D75" s="17">
        <v>696</v>
      </c>
      <c r="E75" s="17">
        <v>1686</v>
      </c>
      <c r="F75" s="17">
        <v>2140</v>
      </c>
      <c r="G75" s="17">
        <v>500</v>
      </c>
      <c r="H75" s="17">
        <v>500</v>
      </c>
      <c r="I75" s="20"/>
    </row>
    <row r="76" spans="1:9" x14ac:dyDescent="0.2">
      <c r="A76" s="3" t="s">
        <v>474</v>
      </c>
      <c r="B76" s="3" t="s">
        <v>473</v>
      </c>
      <c r="C76" s="17"/>
      <c r="D76" s="17"/>
      <c r="E76" s="17">
        <v>0</v>
      </c>
      <c r="F76" s="17">
        <v>0</v>
      </c>
      <c r="G76" s="17">
        <v>0</v>
      </c>
      <c r="H76" s="17">
        <v>0</v>
      </c>
      <c r="I76" s="20"/>
    </row>
    <row r="77" spans="1:9" x14ac:dyDescent="0.2">
      <c r="A77" t="s">
        <v>329</v>
      </c>
      <c r="B77" s="3" t="s">
        <v>173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20"/>
    </row>
    <row r="78" spans="1:9" x14ac:dyDescent="0.2">
      <c r="A78" t="s">
        <v>328</v>
      </c>
      <c r="B78" s="3" t="s">
        <v>175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20"/>
    </row>
    <row r="79" spans="1:9" x14ac:dyDescent="0.2">
      <c r="A79" t="s">
        <v>330</v>
      </c>
      <c r="B79" s="3" t="s">
        <v>331</v>
      </c>
      <c r="C79" s="17">
        <v>51</v>
      </c>
      <c r="D79" s="17">
        <v>38</v>
      </c>
      <c r="E79" s="17">
        <v>42</v>
      </c>
      <c r="F79" s="17">
        <v>27</v>
      </c>
      <c r="G79" s="17">
        <v>50</v>
      </c>
      <c r="H79" s="17">
        <v>50</v>
      </c>
      <c r="I79" s="20"/>
    </row>
    <row r="80" spans="1:9" x14ac:dyDescent="0.2">
      <c r="A80" s="3" t="s">
        <v>461</v>
      </c>
      <c r="B80" s="3" t="s">
        <v>462</v>
      </c>
      <c r="C80" s="17">
        <v>520</v>
      </c>
      <c r="D80" s="17">
        <v>386</v>
      </c>
      <c r="E80" s="17">
        <v>568</v>
      </c>
      <c r="F80" s="17">
        <v>662</v>
      </c>
      <c r="G80" s="17">
        <v>900</v>
      </c>
      <c r="H80" s="17">
        <v>900</v>
      </c>
      <c r="I80" s="20"/>
    </row>
    <row r="81" spans="1:9" x14ac:dyDescent="0.2">
      <c r="A81" t="s">
        <v>279</v>
      </c>
      <c r="B81" s="2" t="s">
        <v>7</v>
      </c>
      <c r="C81" s="18">
        <f>SUM(C75:C80)</f>
        <v>1210</v>
      </c>
      <c r="D81" s="18">
        <f>SUM(D74:D80)</f>
        <v>1120</v>
      </c>
      <c r="E81" s="18">
        <f>SUM(E74:E80)</f>
        <v>2296</v>
      </c>
      <c r="F81" s="5">
        <f>SUM(F74:F80)</f>
        <v>2829</v>
      </c>
      <c r="G81" s="18">
        <f>SUM(G74:G80)</f>
        <v>1450</v>
      </c>
      <c r="H81" s="18">
        <f>SUM(H74:H80)</f>
        <v>1450</v>
      </c>
      <c r="I81" s="20"/>
    </row>
    <row r="82" spans="1:9" x14ac:dyDescent="0.2">
      <c r="B82" s="2" t="s">
        <v>418</v>
      </c>
      <c r="C82" s="18">
        <v>19991</v>
      </c>
      <c r="D82" s="18">
        <v>45355</v>
      </c>
      <c r="E82" s="18">
        <v>20420</v>
      </c>
      <c r="F82" s="18">
        <v>23711</v>
      </c>
      <c r="G82" s="18">
        <v>1341</v>
      </c>
      <c r="H82" s="18">
        <v>1341</v>
      </c>
      <c r="I82" s="20"/>
    </row>
    <row r="83" spans="1:9" x14ac:dyDescent="0.2">
      <c r="B83" s="2" t="s">
        <v>177</v>
      </c>
      <c r="C83" s="18">
        <f>SUM(C34,C45,C53,C62,C67,C72,C81,C82)</f>
        <v>193927</v>
      </c>
      <c r="D83" s="18">
        <f>SUM(D34,D45,D53,D62,D67,D72,D81,D82)</f>
        <v>174459</v>
      </c>
      <c r="E83" s="18">
        <f>SUM(E34,E45,E53,E62,E67,E72,E81,E82)</f>
        <v>145255.26999999999</v>
      </c>
      <c r="F83" s="18">
        <f>SUM(F34,F45,F53,F62,F67,F72,F81,F82)</f>
        <v>156574</v>
      </c>
      <c r="G83" s="18">
        <f t="shared" ref="G83" si="13">SUM(G34,G45,G53,G62,G67,G72,G81,G82)</f>
        <v>178445</v>
      </c>
      <c r="H83" s="18">
        <f t="shared" ref="H83" si="14">SUM(H34,H45,H53,H62,H67,H72,H81,H82)</f>
        <v>178445</v>
      </c>
      <c r="I83" s="20"/>
    </row>
    <row r="84" spans="1:9" x14ac:dyDescent="0.2">
      <c r="C84" s="17"/>
      <c r="D84" s="17"/>
      <c r="E84" s="17"/>
      <c r="F84" s="17"/>
      <c r="G84" s="17"/>
      <c r="H84" s="17"/>
      <c r="I84" s="20"/>
    </row>
    <row r="85" spans="1:9" x14ac:dyDescent="0.2">
      <c r="B85" s="2"/>
      <c r="C85" s="18"/>
      <c r="D85" s="18"/>
      <c r="E85" s="18"/>
      <c r="F85" s="18"/>
      <c r="G85" s="18"/>
      <c r="H85" s="18"/>
      <c r="I85" s="20"/>
    </row>
    <row r="86" spans="1:9" x14ac:dyDescent="0.2">
      <c r="C86" s="20"/>
      <c r="D86" s="20"/>
      <c r="E86" s="20"/>
      <c r="F86" s="20"/>
      <c r="G86" s="20"/>
      <c r="H86" s="20"/>
      <c r="I86" s="20"/>
    </row>
    <row r="87" spans="1:9" x14ac:dyDescent="0.2">
      <c r="C87" s="20"/>
      <c r="D87" s="20"/>
      <c r="E87" s="20"/>
      <c r="F87" s="20"/>
      <c r="G87" s="20"/>
      <c r="H87" s="20"/>
      <c r="I87" s="20"/>
    </row>
    <row r="88" spans="1:9" x14ac:dyDescent="0.2">
      <c r="C88" s="20"/>
      <c r="D88" s="20"/>
      <c r="E88" s="20"/>
      <c r="F88" s="20"/>
      <c r="G88" s="20"/>
      <c r="H88" s="20"/>
      <c r="I88" s="20"/>
    </row>
    <row r="89" spans="1:9" x14ac:dyDescent="0.2">
      <c r="C89" s="20"/>
      <c r="D89" s="20"/>
      <c r="E89" s="20"/>
      <c r="F89" s="20"/>
      <c r="G89" s="20"/>
      <c r="H89" s="20"/>
      <c r="I89" s="20"/>
    </row>
    <row r="90" spans="1:9" x14ac:dyDescent="0.2">
      <c r="C90" s="20"/>
      <c r="D90" s="20"/>
      <c r="E90" s="20"/>
      <c r="F90" s="20"/>
      <c r="G90" s="20"/>
      <c r="H90" s="20"/>
      <c r="I90" s="20"/>
    </row>
    <row r="91" spans="1:9" x14ac:dyDescent="0.2">
      <c r="C91" s="20"/>
      <c r="D91" s="20"/>
      <c r="E91" s="20"/>
      <c r="F91" s="20"/>
      <c r="G91" s="20"/>
      <c r="H91" s="20"/>
      <c r="I91" s="20"/>
    </row>
    <row r="92" spans="1:9" x14ac:dyDescent="0.2">
      <c r="C92" s="20"/>
      <c r="D92" s="20"/>
      <c r="E92" s="20"/>
      <c r="F92" s="20"/>
      <c r="G92" s="20"/>
      <c r="H92" s="20"/>
      <c r="I92" s="20"/>
    </row>
    <row r="93" spans="1:9" x14ac:dyDescent="0.2">
      <c r="C93" s="20"/>
      <c r="D93" s="20"/>
      <c r="E93" s="20"/>
      <c r="F93" s="20"/>
      <c r="G93" s="20"/>
      <c r="H93" s="20"/>
      <c r="I93" s="20"/>
    </row>
    <row r="94" spans="1:9" x14ac:dyDescent="0.2">
      <c r="C94" s="20"/>
      <c r="D94" s="20"/>
      <c r="E94" s="20"/>
      <c r="F94" s="20"/>
      <c r="G94" s="20"/>
      <c r="H94" s="20"/>
      <c r="I94" s="20"/>
    </row>
    <row r="95" spans="1:9" x14ac:dyDescent="0.2">
      <c r="C95" s="20"/>
      <c r="D95" s="20"/>
      <c r="E95" s="20"/>
      <c r="F95" s="20"/>
      <c r="G95" s="20"/>
      <c r="H95" s="20"/>
      <c r="I95" s="20"/>
    </row>
    <row r="96" spans="1:9" x14ac:dyDescent="0.2">
      <c r="C96" s="20"/>
      <c r="D96" s="20"/>
      <c r="E96" s="20"/>
      <c r="F96" s="20"/>
      <c r="G96" s="20"/>
      <c r="H96" s="20"/>
      <c r="I96" s="20"/>
    </row>
    <row r="97" spans="3:9" x14ac:dyDescent="0.2">
      <c r="C97" s="20"/>
      <c r="D97" s="20"/>
      <c r="E97" s="20"/>
      <c r="F97" s="20"/>
      <c r="G97" s="20"/>
      <c r="H97" s="20"/>
      <c r="I97" s="20"/>
    </row>
    <row r="98" spans="3:9" x14ac:dyDescent="0.2">
      <c r="C98" s="20"/>
      <c r="D98" s="20"/>
      <c r="E98" s="20"/>
      <c r="F98" s="20"/>
      <c r="G98" s="20"/>
      <c r="H98" s="20"/>
      <c r="I98" s="20"/>
    </row>
    <row r="99" spans="3:9" x14ac:dyDescent="0.2">
      <c r="C99" s="20"/>
      <c r="D99" s="20"/>
      <c r="E99" s="20"/>
      <c r="F99" s="20"/>
      <c r="G99" s="20"/>
      <c r="H99" s="20"/>
      <c r="I99" s="20"/>
    </row>
    <row r="100" spans="3:9" x14ac:dyDescent="0.2">
      <c r="C100" s="20"/>
      <c r="D100" s="20"/>
      <c r="E100" s="20"/>
      <c r="F100" s="20"/>
      <c r="G100" s="20"/>
      <c r="H100" s="20"/>
      <c r="I100" s="20"/>
    </row>
    <row r="101" spans="3:9" x14ac:dyDescent="0.2">
      <c r="C101" s="20"/>
      <c r="D101" s="20"/>
      <c r="E101" s="20"/>
      <c r="F101" s="20"/>
      <c r="G101" s="20"/>
      <c r="H101" s="20"/>
      <c r="I101" s="20"/>
    </row>
    <row r="102" spans="3:9" x14ac:dyDescent="0.2">
      <c r="C102" s="20"/>
      <c r="D102" s="20"/>
      <c r="E102" s="20"/>
      <c r="F102" s="20"/>
      <c r="G102" s="20"/>
      <c r="H102" s="20"/>
      <c r="I102" s="20"/>
    </row>
    <row r="103" spans="3:9" x14ac:dyDescent="0.2">
      <c r="C103" s="20"/>
      <c r="D103" s="20"/>
      <c r="E103" s="20"/>
      <c r="F103" s="20"/>
      <c r="G103" s="20"/>
      <c r="H103" s="20"/>
      <c r="I103" s="20"/>
    </row>
    <row r="104" spans="3:9" x14ac:dyDescent="0.2">
      <c r="C104" s="20"/>
      <c r="D104" s="20"/>
      <c r="E104" s="20"/>
      <c r="F104" s="20"/>
      <c r="G104" s="20"/>
      <c r="H104" s="20"/>
      <c r="I104" s="20"/>
    </row>
    <row r="105" spans="3:9" x14ac:dyDescent="0.2">
      <c r="C105" s="20"/>
      <c r="D105" s="20"/>
      <c r="E105" s="20"/>
      <c r="F105" s="20"/>
      <c r="G105" s="20"/>
      <c r="H105" s="20"/>
      <c r="I105" s="20"/>
    </row>
    <row r="106" spans="3:9" x14ac:dyDescent="0.2">
      <c r="C106" s="20"/>
      <c r="D106" s="20"/>
      <c r="E106" s="20"/>
      <c r="F106" s="20"/>
      <c r="G106" s="20"/>
      <c r="H106" s="20"/>
      <c r="I106" s="20"/>
    </row>
    <row r="107" spans="3:9" x14ac:dyDescent="0.2">
      <c r="C107" s="20"/>
      <c r="D107" s="20"/>
      <c r="E107" s="20"/>
      <c r="F107" s="20"/>
      <c r="G107" s="20"/>
      <c r="H107" s="20"/>
      <c r="I107" s="20"/>
    </row>
    <row r="108" spans="3:9" x14ac:dyDescent="0.2">
      <c r="C108" s="20"/>
      <c r="D108" s="20"/>
      <c r="E108" s="20"/>
      <c r="F108" s="20"/>
      <c r="G108" s="20"/>
      <c r="H108" s="20"/>
      <c r="I108" s="20"/>
    </row>
    <row r="109" spans="3:9" x14ac:dyDescent="0.2">
      <c r="C109" s="20"/>
      <c r="D109" s="20"/>
      <c r="E109" s="20"/>
      <c r="F109" s="20"/>
      <c r="G109" s="20"/>
      <c r="H109" s="20"/>
      <c r="I109" s="20"/>
    </row>
    <row r="110" spans="3:9" x14ac:dyDescent="0.2">
      <c r="C110" s="20"/>
      <c r="D110" s="20"/>
      <c r="E110" s="20"/>
      <c r="F110" s="20"/>
      <c r="G110" s="20"/>
      <c r="H110" s="20"/>
      <c r="I110" s="20"/>
    </row>
    <row r="111" spans="3:9" x14ac:dyDescent="0.2">
      <c r="C111" s="20"/>
      <c r="D111" s="20"/>
      <c r="E111" s="20"/>
      <c r="F111" s="20"/>
      <c r="G111" s="20"/>
      <c r="H111" s="20"/>
      <c r="I111" s="20"/>
    </row>
    <row r="112" spans="3:9" x14ac:dyDescent="0.2">
      <c r="C112" s="20"/>
      <c r="D112" s="20"/>
      <c r="E112" s="20"/>
      <c r="F112" s="20"/>
      <c r="G112" s="20"/>
      <c r="H112" s="20"/>
      <c r="I112" s="20"/>
    </row>
    <row r="113" spans="3:9" x14ac:dyDescent="0.2">
      <c r="C113" s="20"/>
      <c r="D113" s="20"/>
      <c r="E113" s="20"/>
      <c r="F113" s="20"/>
      <c r="G113" s="20"/>
      <c r="H113" s="20"/>
      <c r="I113" s="20"/>
    </row>
    <row r="114" spans="3:9" x14ac:dyDescent="0.2">
      <c r="C114" s="20"/>
      <c r="D114" s="20"/>
      <c r="E114" s="20"/>
      <c r="F114" s="20"/>
      <c r="G114" s="20"/>
      <c r="H114" s="20"/>
      <c r="I114" s="20"/>
    </row>
    <row r="115" spans="3:9" x14ac:dyDescent="0.2">
      <c r="C115" s="20"/>
      <c r="D115" s="20"/>
      <c r="E115" s="20"/>
      <c r="F115" s="20"/>
      <c r="G115" s="20"/>
      <c r="H115" s="20"/>
      <c r="I115" s="20"/>
    </row>
    <row r="116" spans="3:9" x14ac:dyDescent="0.2">
      <c r="C116" s="20"/>
      <c r="D116" s="20"/>
      <c r="E116" s="20"/>
      <c r="F116" s="20"/>
      <c r="G116" s="20"/>
      <c r="H116" s="20"/>
      <c r="I116" s="20"/>
    </row>
    <row r="117" spans="3:9" x14ac:dyDescent="0.2">
      <c r="C117" s="20"/>
      <c r="D117" s="20"/>
      <c r="E117" s="20"/>
      <c r="F117" s="20"/>
      <c r="G117" s="20"/>
      <c r="H117" s="20"/>
      <c r="I117" s="20"/>
    </row>
    <row r="118" spans="3:9" x14ac:dyDescent="0.2">
      <c r="C118" s="20"/>
      <c r="D118" s="20"/>
      <c r="E118" s="20"/>
      <c r="F118" s="20"/>
      <c r="G118" s="20"/>
      <c r="H118" s="20"/>
      <c r="I118" s="20"/>
    </row>
    <row r="119" spans="3:9" x14ac:dyDescent="0.2">
      <c r="C119" s="20"/>
      <c r="D119" s="20"/>
      <c r="E119" s="20"/>
      <c r="F119" s="20"/>
      <c r="G119" s="20"/>
      <c r="H119" s="20"/>
      <c r="I119" s="20"/>
    </row>
    <row r="120" spans="3:9" x14ac:dyDescent="0.2">
      <c r="C120" s="20"/>
      <c r="D120" s="20"/>
      <c r="E120" s="20"/>
      <c r="F120" s="20"/>
      <c r="G120" s="20"/>
      <c r="H120" s="20"/>
      <c r="I120" s="20"/>
    </row>
    <row r="121" spans="3:9" x14ac:dyDescent="0.2">
      <c r="C121" s="20"/>
      <c r="D121" s="20"/>
      <c r="E121" s="20"/>
      <c r="F121" s="20"/>
      <c r="G121" s="20"/>
      <c r="H121" s="20"/>
      <c r="I121" s="20"/>
    </row>
    <row r="122" spans="3:9" x14ac:dyDescent="0.2">
      <c r="C122" s="20"/>
      <c r="D122" s="20"/>
      <c r="E122" s="20"/>
      <c r="F122" s="20"/>
      <c r="G122" s="20"/>
      <c r="H122" s="20"/>
      <c r="I122" s="20"/>
    </row>
    <row r="123" spans="3:9" x14ac:dyDescent="0.2">
      <c r="C123" s="20"/>
      <c r="D123" s="20"/>
      <c r="E123" s="20"/>
      <c r="F123" s="20"/>
      <c r="G123" s="20"/>
      <c r="H123" s="20"/>
      <c r="I123" s="20"/>
    </row>
    <row r="124" spans="3:9" x14ac:dyDescent="0.2">
      <c r="C124" s="20"/>
      <c r="D124" s="20"/>
      <c r="E124" s="20"/>
      <c r="F124" s="20"/>
      <c r="G124" s="20"/>
      <c r="H124" s="20"/>
      <c r="I124" s="20"/>
    </row>
    <row r="125" spans="3:9" x14ac:dyDescent="0.2">
      <c r="C125" s="20"/>
      <c r="D125" s="20"/>
      <c r="E125" s="20"/>
      <c r="F125" s="20"/>
      <c r="G125" s="20"/>
      <c r="H125" s="20"/>
      <c r="I125" s="20"/>
    </row>
    <row r="126" spans="3:9" x14ac:dyDescent="0.2">
      <c r="C126" s="20"/>
      <c r="D126" s="20"/>
      <c r="E126" s="20"/>
      <c r="F126" s="20"/>
      <c r="G126" s="20"/>
      <c r="H126" s="20"/>
      <c r="I126" s="20"/>
    </row>
    <row r="127" spans="3:9" x14ac:dyDescent="0.2">
      <c r="C127" s="20"/>
      <c r="D127" s="20"/>
      <c r="E127" s="20"/>
      <c r="F127" s="20"/>
      <c r="G127" s="20"/>
      <c r="H127" s="20"/>
      <c r="I127" s="20"/>
    </row>
    <row r="128" spans="3:9" x14ac:dyDescent="0.2">
      <c r="C128" s="20"/>
      <c r="D128" s="20"/>
      <c r="E128" s="20"/>
      <c r="F128" s="20"/>
      <c r="G128" s="20"/>
      <c r="H128" s="20"/>
      <c r="I128" s="20"/>
    </row>
    <row r="129" spans="3:9" x14ac:dyDescent="0.2">
      <c r="C129" s="20"/>
      <c r="D129" s="20"/>
      <c r="E129" s="20"/>
      <c r="F129" s="20"/>
      <c r="G129" s="20"/>
      <c r="H129" s="20"/>
      <c r="I129" s="20"/>
    </row>
    <row r="130" spans="3:9" x14ac:dyDescent="0.2">
      <c r="C130" s="20"/>
      <c r="D130" s="20"/>
      <c r="E130" s="20"/>
      <c r="F130" s="20"/>
      <c r="G130" s="20"/>
      <c r="H130" s="20"/>
      <c r="I130" s="20"/>
    </row>
    <row r="131" spans="3:9" x14ac:dyDescent="0.2">
      <c r="C131" s="20"/>
      <c r="D131" s="20"/>
      <c r="E131" s="20"/>
      <c r="F131" s="20"/>
      <c r="G131" s="20"/>
      <c r="H131" s="20"/>
      <c r="I131" s="20"/>
    </row>
    <row r="132" spans="3:9" x14ac:dyDescent="0.2">
      <c r="C132" s="20"/>
      <c r="D132" s="20"/>
      <c r="E132" s="20"/>
      <c r="F132" s="20"/>
      <c r="G132" s="20"/>
      <c r="H132" s="20"/>
      <c r="I132" s="20"/>
    </row>
    <row r="133" spans="3:9" x14ac:dyDescent="0.2">
      <c r="C133" s="20"/>
      <c r="D133" s="20"/>
      <c r="E133" s="20"/>
      <c r="F133" s="20"/>
      <c r="G133" s="20"/>
      <c r="H133" s="20"/>
      <c r="I133" s="20"/>
    </row>
    <row r="134" spans="3:9" x14ac:dyDescent="0.2">
      <c r="C134" s="20"/>
      <c r="D134" s="20"/>
      <c r="E134" s="20"/>
      <c r="F134" s="20"/>
      <c r="G134" s="20"/>
      <c r="H134" s="20"/>
      <c r="I134" s="20"/>
    </row>
    <row r="135" spans="3:9" x14ac:dyDescent="0.2">
      <c r="C135" s="20"/>
      <c r="D135" s="20"/>
      <c r="E135" s="20"/>
      <c r="F135" s="20"/>
      <c r="G135" s="20"/>
      <c r="H135" s="20"/>
      <c r="I135" s="20"/>
    </row>
    <row r="136" spans="3:9" x14ac:dyDescent="0.2">
      <c r="C136" s="20"/>
      <c r="D136" s="20"/>
      <c r="E136" s="20"/>
      <c r="F136" s="20"/>
      <c r="G136" s="20"/>
      <c r="H136" s="20"/>
      <c r="I136" s="20"/>
    </row>
    <row r="137" spans="3:9" x14ac:dyDescent="0.2">
      <c r="C137" s="20"/>
      <c r="D137" s="20"/>
      <c r="E137" s="20"/>
      <c r="F137" s="20"/>
      <c r="G137" s="20"/>
      <c r="H137" s="20"/>
      <c r="I137" s="20"/>
    </row>
    <row r="138" spans="3:9" x14ac:dyDescent="0.2">
      <c r="C138" s="20"/>
      <c r="D138" s="20"/>
      <c r="E138" s="20"/>
      <c r="F138" s="20"/>
      <c r="G138" s="20"/>
      <c r="H138" s="20"/>
      <c r="I138" s="20"/>
    </row>
    <row r="139" spans="3:9" x14ac:dyDescent="0.2">
      <c r="C139" s="20"/>
      <c r="D139" s="20"/>
      <c r="E139" s="20"/>
      <c r="F139" s="20"/>
      <c r="G139" s="20"/>
      <c r="H139" s="20"/>
      <c r="I139" s="20"/>
    </row>
    <row r="140" spans="3:9" x14ac:dyDescent="0.2">
      <c r="C140" s="20"/>
      <c r="D140" s="20"/>
      <c r="E140" s="20"/>
      <c r="F140" s="20"/>
      <c r="G140" s="20"/>
      <c r="H140" s="20"/>
      <c r="I140" s="20"/>
    </row>
    <row r="141" spans="3:9" x14ac:dyDescent="0.2">
      <c r="C141" s="20"/>
      <c r="D141" s="20"/>
      <c r="E141" s="20"/>
      <c r="F141" s="20"/>
      <c r="G141" s="20"/>
      <c r="H141" s="20"/>
      <c r="I141" s="20"/>
    </row>
    <row r="142" spans="3:9" x14ac:dyDescent="0.2">
      <c r="C142" s="20"/>
      <c r="D142" s="20"/>
      <c r="E142" s="20"/>
      <c r="F142" s="20"/>
      <c r="G142" s="20"/>
      <c r="H142" s="20"/>
      <c r="I142" s="20"/>
    </row>
    <row r="143" spans="3:9" x14ac:dyDescent="0.2">
      <c r="C143" s="20"/>
      <c r="D143" s="20"/>
      <c r="E143" s="20"/>
      <c r="F143" s="20"/>
      <c r="G143" s="20"/>
      <c r="H143" s="20"/>
      <c r="I143" s="20"/>
    </row>
    <row r="144" spans="3:9" x14ac:dyDescent="0.2">
      <c r="C144" s="20"/>
      <c r="D144" s="20"/>
      <c r="E144" s="20"/>
      <c r="F144" s="20"/>
      <c r="G144" s="20"/>
      <c r="H144" s="20"/>
      <c r="I144" s="20"/>
    </row>
    <row r="145" spans="3:9" x14ac:dyDescent="0.2">
      <c r="C145" s="20"/>
      <c r="D145" s="20"/>
      <c r="E145" s="20"/>
      <c r="F145" s="20"/>
      <c r="G145" s="20"/>
      <c r="H145" s="20"/>
      <c r="I145" s="20"/>
    </row>
    <row r="146" spans="3:9" x14ac:dyDescent="0.2">
      <c r="C146" s="20"/>
      <c r="D146" s="20"/>
      <c r="E146" s="20"/>
      <c r="F146" s="20"/>
      <c r="G146" s="20"/>
      <c r="H146" s="20"/>
      <c r="I146" s="20"/>
    </row>
    <row r="147" spans="3:9" x14ac:dyDescent="0.2">
      <c r="C147" s="20"/>
      <c r="D147" s="20"/>
      <c r="E147" s="20"/>
      <c r="F147" s="20"/>
      <c r="G147" s="20"/>
      <c r="H147" s="20"/>
      <c r="I147" s="20"/>
    </row>
    <row r="148" spans="3:9" x14ac:dyDescent="0.2">
      <c r="C148" s="20"/>
      <c r="D148" s="20"/>
      <c r="E148" s="20"/>
      <c r="F148" s="20"/>
      <c r="G148" s="20"/>
      <c r="H148" s="20"/>
      <c r="I148" s="20"/>
    </row>
    <row r="149" spans="3:9" x14ac:dyDescent="0.2">
      <c r="C149" s="20"/>
      <c r="D149" s="20"/>
      <c r="E149" s="20"/>
      <c r="F149" s="20"/>
      <c r="G149" s="20"/>
      <c r="H149" s="20"/>
      <c r="I149" s="20"/>
    </row>
    <row r="150" spans="3:9" x14ac:dyDescent="0.2">
      <c r="C150" s="20"/>
      <c r="D150" s="20"/>
      <c r="E150" s="20"/>
      <c r="F150" s="20"/>
      <c r="G150" s="20"/>
      <c r="H150" s="20"/>
      <c r="I150" s="20"/>
    </row>
    <row r="151" spans="3:9" x14ac:dyDescent="0.2">
      <c r="C151" s="20"/>
      <c r="D151" s="20"/>
      <c r="E151" s="20"/>
      <c r="F151" s="20"/>
      <c r="G151" s="20"/>
      <c r="H151" s="20"/>
      <c r="I151" s="20"/>
    </row>
    <row r="152" spans="3:9" x14ac:dyDescent="0.2">
      <c r="C152" s="20"/>
      <c r="D152" s="20"/>
      <c r="E152" s="20"/>
      <c r="F152" s="20"/>
      <c r="G152" s="20"/>
      <c r="H152" s="20"/>
      <c r="I152" s="20"/>
    </row>
    <row r="153" spans="3:9" x14ac:dyDescent="0.2">
      <c r="C153" s="20"/>
      <c r="D153" s="20"/>
      <c r="E153" s="20"/>
      <c r="F153" s="20"/>
      <c r="G153" s="20"/>
      <c r="H153" s="20"/>
      <c r="I153" s="20"/>
    </row>
    <row r="154" spans="3:9" x14ac:dyDescent="0.2">
      <c r="C154" s="20"/>
      <c r="D154" s="20"/>
      <c r="E154" s="20"/>
      <c r="F154" s="20"/>
      <c r="G154" s="20"/>
      <c r="H154" s="20"/>
      <c r="I154" s="20"/>
    </row>
    <row r="155" spans="3:9" x14ac:dyDescent="0.2">
      <c r="C155" s="20"/>
      <c r="D155" s="20"/>
      <c r="E155" s="20"/>
      <c r="F155" s="20"/>
      <c r="G155" s="20"/>
      <c r="H155" s="20"/>
      <c r="I155" s="20"/>
    </row>
    <row r="156" spans="3:9" x14ac:dyDescent="0.2">
      <c r="C156" s="20"/>
      <c r="D156" s="20"/>
      <c r="E156" s="20"/>
      <c r="F156" s="20"/>
      <c r="G156" s="20"/>
      <c r="H156" s="20"/>
      <c r="I156" s="20"/>
    </row>
    <row r="157" spans="3:9" x14ac:dyDescent="0.2">
      <c r="C157" s="20"/>
      <c r="D157" s="20"/>
      <c r="E157" s="20"/>
      <c r="F157" s="20"/>
      <c r="G157" s="20"/>
      <c r="H157" s="20"/>
      <c r="I157" s="20"/>
    </row>
    <row r="158" spans="3:9" x14ac:dyDescent="0.2">
      <c r="C158" s="20"/>
      <c r="D158" s="20"/>
      <c r="E158" s="20"/>
      <c r="F158" s="20"/>
      <c r="G158" s="20"/>
      <c r="H158" s="20"/>
      <c r="I158" s="20"/>
    </row>
    <row r="159" spans="3:9" x14ac:dyDescent="0.2">
      <c r="C159" s="20"/>
      <c r="D159" s="20"/>
      <c r="E159" s="20"/>
      <c r="F159" s="20"/>
      <c r="G159" s="20"/>
      <c r="H159" s="20"/>
      <c r="I159" s="20"/>
    </row>
    <row r="160" spans="3:9" x14ac:dyDescent="0.2">
      <c r="C160" s="20"/>
      <c r="D160" s="20"/>
      <c r="E160" s="20"/>
      <c r="F160" s="20"/>
      <c r="G160" s="20"/>
      <c r="H160" s="20"/>
      <c r="I160" s="20"/>
    </row>
    <row r="161" spans="3:9" x14ac:dyDescent="0.2">
      <c r="C161" s="20"/>
      <c r="D161" s="20"/>
      <c r="E161" s="20"/>
      <c r="F161" s="20"/>
      <c r="G161" s="20"/>
      <c r="H161" s="20"/>
      <c r="I161" s="20"/>
    </row>
    <row r="162" spans="3:9" x14ac:dyDescent="0.2">
      <c r="C162" s="20"/>
      <c r="D162" s="20"/>
      <c r="E162" s="20"/>
      <c r="F162" s="20"/>
      <c r="G162" s="20"/>
      <c r="H162" s="20"/>
      <c r="I162" s="20"/>
    </row>
    <row r="163" spans="3:9" x14ac:dyDescent="0.2">
      <c r="C163" s="20"/>
      <c r="D163" s="20"/>
      <c r="E163" s="20"/>
      <c r="F163" s="20"/>
      <c r="G163" s="20"/>
      <c r="H163" s="20"/>
      <c r="I163" s="20"/>
    </row>
    <row r="164" spans="3:9" x14ac:dyDescent="0.2">
      <c r="C164" s="20"/>
      <c r="D164" s="20"/>
      <c r="E164" s="20"/>
      <c r="F164" s="20"/>
      <c r="G164" s="20"/>
      <c r="H164" s="20"/>
      <c r="I164" s="20"/>
    </row>
    <row r="165" spans="3:9" x14ac:dyDescent="0.2">
      <c r="C165" s="20"/>
      <c r="D165" s="20"/>
      <c r="E165" s="20"/>
      <c r="F165" s="20"/>
      <c r="G165" s="20"/>
      <c r="H165" s="20"/>
      <c r="I165" s="20"/>
    </row>
    <row r="166" spans="3:9" x14ac:dyDescent="0.2">
      <c r="C166" s="20"/>
      <c r="D166" s="20"/>
      <c r="E166" s="20"/>
      <c r="F166" s="20"/>
      <c r="G166" s="20"/>
      <c r="H166" s="20"/>
      <c r="I166" s="20"/>
    </row>
    <row r="167" spans="3:9" x14ac:dyDescent="0.2">
      <c r="C167" s="20"/>
      <c r="D167" s="20"/>
      <c r="E167" s="20"/>
      <c r="F167" s="20"/>
      <c r="G167" s="20"/>
      <c r="H167" s="20"/>
      <c r="I167" s="20"/>
    </row>
    <row r="168" spans="3:9" x14ac:dyDescent="0.2">
      <c r="C168" s="20"/>
      <c r="D168" s="20"/>
      <c r="E168" s="20"/>
      <c r="F168" s="20"/>
      <c r="G168" s="20"/>
      <c r="H168" s="20"/>
      <c r="I168" s="20"/>
    </row>
    <row r="169" spans="3:9" x14ac:dyDescent="0.2">
      <c r="C169" s="20"/>
      <c r="D169" s="20"/>
      <c r="E169" s="20"/>
      <c r="F169" s="20"/>
      <c r="G169" s="20"/>
      <c r="H169" s="20"/>
      <c r="I169" s="20"/>
    </row>
    <row r="170" spans="3:9" x14ac:dyDescent="0.2">
      <c r="C170" s="20"/>
      <c r="D170" s="20"/>
      <c r="E170" s="20"/>
      <c r="F170" s="20"/>
      <c r="G170" s="20"/>
      <c r="H170" s="20"/>
      <c r="I170" s="20"/>
    </row>
    <row r="171" spans="3:9" x14ac:dyDescent="0.2">
      <c r="C171" s="20"/>
      <c r="D171" s="20"/>
      <c r="E171" s="20"/>
      <c r="F171" s="20"/>
      <c r="G171" s="20"/>
      <c r="H171" s="20"/>
      <c r="I171" s="20"/>
    </row>
    <row r="172" spans="3:9" x14ac:dyDescent="0.2">
      <c r="C172" s="20"/>
      <c r="D172" s="20"/>
      <c r="E172" s="20"/>
      <c r="F172" s="20"/>
      <c r="G172" s="20"/>
      <c r="H172" s="20"/>
      <c r="I172" s="20"/>
    </row>
    <row r="173" spans="3:9" x14ac:dyDescent="0.2">
      <c r="C173" s="20"/>
      <c r="D173" s="20"/>
      <c r="E173" s="20"/>
      <c r="F173" s="20"/>
      <c r="G173" s="20"/>
      <c r="H173" s="20"/>
      <c r="I173" s="20"/>
    </row>
    <row r="174" spans="3:9" x14ac:dyDescent="0.2">
      <c r="C174" s="20"/>
      <c r="D174" s="20"/>
      <c r="E174" s="20"/>
      <c r="F174" s="20"/>
      <c r="G174" s="20"/>
      <c r="H174" s="20"/>
      <c r="I174" s="20"/>
    </row>
    <row r="175" spans="3:9" x14ac:dyDescent="0.2">
      <c r="C175" s="20"/>
      <c r="D175" s="20"/>
      <c r="E175" s="20"/>
      <c r="F175" s="20"/>
      <c r="G175" s="20"/>
      <c r="H175" s="20"/>
      <c r="I175" s="20"/>
    </row>
    <row r="176" spans="3:9" x14ac:dyDescent="0.2">
      <c r="C176" s="20"/>
      <c r="D176" s="20"/>
      <c r="E176" s="20"/>
      <c r="F176" s="20"/>
      <c r="G176" s="20"/>
      <c r="H176" s="20"/>
      <c r="I176" s="20"/>
    </row>
  </sheetData>
  <phoneticPr fontId="0" type="noConversion"/>
  <printOptions gridLines="1"/>
  <pageMargins left="0.75" right="0.25" top="1" bottom="0.75" header="0.5" footer="0"/>
  <pageSetup scale="88" orientation="portrait" r:id="rId1"/>
  <headerFooter alignWithMargins="0">
    <oddHeader xml:space="preserve">&amp;L&amp;"Arial,Bold"&amp;12GAS FUND&amp;C&amp;"Arial,Bold"&amp;12TOWN OF AGUILAR
APPROVED BUDGET 2019
&amp;"Arial,Regular"&amp;10
&amp;"Arial,Bold"&amp;12
</oddHeader>
    <oddFooter xml:space="preserve">&amp;L&amp;"Arial,Bold"PREPARED BY TYRA AVILA&amp;C&amp;"Arial,Bold"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view="pageLayout" zoomScaleNormal="100" workbookViewId="0">
      <selection activeCell="F15" sqref="F15"/>
    </sheetView>
  </sheetViews>
  <sheetFormatPr defaultRowHeight="12.75" x14ac:dyDescent="0.2"/>
  <cols>
    <col min="1" max="1" width="10.140625" bestFit="1" customWidth="1"/>
    <col min="2" max="2" width="26.85546875" bestFit="1" customWidth="1"/>
    <col min="3" max="4" width="10.28515625" bestFit="1" customWidth="1"/>
    <col min="5" max="5" width="11.28515625" customWidth="1"/>
    <col min="6" max="6" width="10.28515625" bestFit="1" customWidth="1"/>
    <col min="7" max="7" width="10.28515625" customWidth="1"/>
    <col min="8" max="8" width="11" customWidth="1"/>
  </cols>
  <sheetData>
    <row r="1" spans="1:8" x14ac:dyDescent="0.2">
      <c r="A1" s="1" t="s">
        <v>178</v>
      </c>
      <c r="B1" s="1" t="s">
        <v>3</v>
      </c>
      <c r="C1" s="53" t="s">
        <v>1</v>
      </c>
      <c r="D1" s="53" t="s">
        <v>1</v>
      </c>
      <c r="E1" s="53" t="s">
        <v>1</v>
      </c>
      <c r="F1" s="53" t="s">
        <v>1</v>
      </c>
      <c r="G1" s="53" t="s">
        <v>36</v>
      </c>
      <c r="H1" s="53" t="s">
        <v>36</v>
      </c>
    </row>
    <row r="2" spans="1:8" x14ac:dyDescent="0.2">
      <c r="B2" s="2" t="s">
        <v>39</v>
      </c>
      <c r="C2" s="54">
        <v>2015</v>
      </c>
      <c r="D2" s="54">
        <v>2016</v>
      </c>
      <c r="E2" s="54">
        <v>2017</v>
      </c>
      <c r="F2" s="54">
        <v>2018</v>
      </c>
      <c r="G2" s="55">
        <v>2018</v>
      </c>
      <c r="H2" s="55">
        <v>2019</v>
      </c>
    </row>
    <row r="3" spans="1:8" x14ac:dyDescent="0.2">
      <c r="A3" t="s">
        <v>332</v>
      </c>
      <c r="B3" t="s">
        <v>333</v>
      </c>
      <c r="C3" s="17">
        <v>68681</v>
      </c>
      <c r="D3" s="17">
        <v>82326</v>
      </c>
      <c r="E3" s="17">
        <v>63151</v>
      </c>
      <c r="F3" s="17">
        <v>62679</v>
      </c>
      <c r="G3" s="17">
        <v>83000</v>
      </c>
      <c r="H3" s="17">
        <v>83000</v>
      </c>
    </row>
    <row r="4" spans="1:8" x14ac:dyDescent="0.2">
      <c r="A4" t="s">
        <v>334</v>
      </c>
      <c r="B4" t="s">
        <v>200</v>
      </c>
      <c r="C4" s="17">
        <v>0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</row>
    <row r="5" spans="1:8" x14ac:dyDescent="0.2">
      <c r="A5" t="s">
        <v>335</v>
      </c>
      <c r="B5" t="s">
        <v>336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</row>
    <row r="6" spans="1:8" x14ac:dyDescent="0.2">
      <c r="A6" s="3" t="s">
        <v>465</v>
      </c>
      <c r="B6" t="s">
        <v>440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</row>
    <row r="7" spans="1:8" x14ac:dyDescent="0.2">
      <c r="B7" s="2" t="s">
        <v>7</v>
      </c>
      <c r="C7" s="18">
        <f>SUM(C3:C6)</f>
        <v>68681</v>
      </c>
      <c r="D7" s="18">
        <f>SUM(D3:D6)</f>
        <v>82326</v>
      </c>
      <c r="E7" s="18">
        <f>SUM(E3:E5)</f>
        <v>63151</v>
      </c>
      <c r="F7" s="18">
        <f>SUM(F3:F5)</f>
        <v>62679</v>
      </c>
      <c r="G7" s="18">
        <f>SUM(G3:G5)</f>
        <v>83000</v>
      </c>
      <c r="H7" s="18">
        <f>SUM(H3:H6)</f>
        <v>83000</v>
      </c>
    </row>
    <row r="8" spans="1:8" x14ac:dyDescent="0.2">
      <c r="B8" s="2" t="s">
        <v>159</v>
      </c>
      <c r="C8" s="17"/>
      <c r="D8" s="17"/>
      <c r="E8" s="17"/>
      <c r="F8" s="17"/>
      <c r="G8" s="17"/>
      <c r="H8" s="17"/>
    </row>
    <row r="9" spans="1:8" x14ac:dyDescent="0.2">
      <c r="A9" t="s">
        <v>337</v>
      </c>
      <c r="B9" t="s">
        <v>69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</row>
    <row r="10" spans="1:8" x14ac:dyDescent="0.2">
      <c r="B10" s="2" t="s">
        <v>167</v>
      </c>
      <c r="C10" s="17"/>
      <c r="D10" s="17"/>
      <c r="E10" s="17"/>
      <c r="F10" s="17"/>
      <c r="G10" s="17"/>
      <c r="H10" s="17"/>
    </row>
    <row r="11" spans="1:8" x14ac:dyDescent="0.2">
      <c r="A11" t="s">
        <v>338</v>
      </c>
      <c r="B11" t="s">
        <v>288</v>
      </c>
      <c r="C11" s="17">
        <v>69</v>
      </c>
      <c r="D11" s="17">
        <v>390</v>
      </c>
      <c r="E11" s="17">
        <v>478</v>
      </c>
      <c r="F11" s="17">
        <v>560</v>
      </c>
      <c r="G11" s="17">
        <v>300</v>
      </c>
      <c r="H11" s="17">
        <v>300</v>
      </c>
    </row>
    <row r="12" spans="1:8" x14ac:dyDescent="0.2">
      <c r="A12" t="s">
        <v>339</v>
      </c>
      <c r="B12" t="s">
        <v>34</v>
      </c>
      <c r="C12" s="17"/>
      <c r="D12" s="17"/>
      <c r="E12" s="17">
        <v>0</v>
      </c>
      <c r="F12" s="17">
        <v>0</v>
      </c>
      <c r="G12" s="17">
        <v>100</v>
      </c>
      <c r="H12" s="17">
        <v>100</v>
      </c>
    </row>
    <row r="13" spans="1:8" x14ac:dyDescent="0.2">
      <c r="B13" s="2" t="s">
        <v>7</v>
      </c>
      <c r="C13" s="18">
        <f t="shared" ref="C13:H13" si="0">SUM(C11:C12)</f>
        <v>69</v>
      </c>
      <c r="D13" s="18">
        <f t="shared" si="0"/>
        <v>390</v>
      </c>
      <c r="E13" s="18">
        <f t="shared" si="0"/>
        <v>478</v>
      </c>
      <c r="F13" s="18">
        <f t="shared" si="0"/>
        <v>560</v>
      </c>
      <c r="G13" s="18">
        <f t="shared" si="0"/>
        <v>400</v>
      </c>
      <c r="H13" s="18">
        <f t="shared" si="0"/>
        <v>400</v>
      </c>
    </row>
    <row r="14" spans="1:8" x14ac:dyDescent="0.2">
      <c r="B14" s="2" t="s">
        <v>425</v>
      </c>
      <c r="C14" s="18">
        <v>0</v>
      </c>
      <c r="D14" s="18">
        <v>3734</v>
      </c>
      <c r="E14" s="18">
        <v>0</v>
      </c>
      <c r="F14" s="18"/>
      <c r="G14" s="18"/>
      <c r="H14" s="18"/>
    </row>
    <row r="15" spans="1:8" x14ac:dyDescent="0.2">
      <c r="B15" s="2" t="s">
        <v>35</v>
      </c>
      <c r="C15" s="18">
        <f>SUM(C7,C13,C14)</f>
        <v>68750</v>
      </c>
      <c r="D15" s="18">
        <f>SUM(D7,D13,D14)</f>
        <v>86450</v>
      </c>
      <c r="E15" s="18">
        <f>SUM(E7,E13,E14)</f>
        <v>63629</v>
      </c>
      <c r="F15" s="18">
        <f>SUM(F7,F13,F14)</f>
        <v>63239</v>
      </c>
      <c r="G15" s="18">
        <f>SUM(G7+G13)</f>
        <v>83400</v>
      </c>
      <c r="H15" s="18">
        <f>SUM(H7+H13)</f>
        <v>83400</v>
      </c>
    </row>
    <row r="16" spans="1:8" x14ac:dyDescent="0.2">
      <c r="C16" s="17"/>
      <c r="D16" s="17"/>
      <c r="E16" s="17"/>
      <c r="F16" s="17"/>
      <c r="G16" s="17"/>
      <c r="H16" s="17"/>
    </row>
    <row r="17" spans="1:8" x14ac:dyDescent="0.2">
      <c r="B17" s="2" t="s">
        <v>38</v>
      </c>
      <c r="C17" s="17"/>
      <c r="D17" s="17"/>
      <c r="E17" s="17"/>
      <c r="F17" s="17"/>
      <c r="G17" s="17"/>
      <c r="H17" s="17"/>
    </row>
    <row r="18" spans="1:8" x14ac:dyDescent="0.2">
      <c r="B18" s="2" t="s">
        <v>73</v>
      </c>
      <c r="C18" s="17"/>
      <c r="D18" s="17"/>
      <c r="E18" s="17"/>
      <c r="F18" s="17"/>
      <c r="G18" s="17"/>
      <c r="H18" s="17"/>
    </row>
    <row r="19" spans="1:8" x14ac:dyDescent="0.2">
      <c r="A19" t="s">
        <v>340</v>
      </c>
      <c r="B19" s="3" t="s">
        <v>210</v>
      </c>
      <c r="C19" s="17">
        <v>386</v>
      </c>
      <c r="D19" s="17">
        <v>825</v>
      </c>
      <c r="E19" s="17">
        <v>529</v>
      </c>
      <c r="F19" s="17">
        <v>353</v>
      </c>
      <c r="G19" s="17">
        <v>800</v>
      </c>
      <c r="H19" s="17">
        <v>800</v>
      </c>
    </row>
    <row r="20" spans="1:8" x14ac:dyDescent="0.2">
      <c r="A20" t="s">
        <v>341</v>
      </c>
      <c r="B20" s="3" t="s">
        <v>77</v>
      </c>
      <c r="C20" s="17">
        <v>0</v>
      </c>
      <c r="D20" s="17">
        <v>50</v>
      </c>
      <c r="E20" s="17">
        <v>125</v>
      </c>
      <c r="F20" s="17">
        <v>246</v>
      </c>
      <c r="G20" s="17">
        <v>0</v>
      </c>
      <c r="H20" s="17">
        <v>0</v>
      </c>
    </row>
    <row r="21" spans="1:8" x14ac:dyDescent="0.2">
      <c r="A21" s="3" t="s">
        <v>507</v>
      </c>
      <c r="B21" s="3" t="s">
        <v>439</v>
      </c>
      <c r="C21" s="17">
        <v>8</v>
      </c>
      <c r="D21" s="17">
        <v>383</v>
      </c>
      <c r="E21" s="17">
        <v>231</v>
      </c>
      <c r="F21" s="17">
        <v>480</v>
      </c>
      <c r="G21" s="17">
        <v>100</v>
      </c>
      <c r="H21" s="17">
        <v>100</v>
      </c>
    </row>
    <row r="22" spans="1:8" x14ac:dyDescent="0.2">
      <c r="A22" t="s">
        <v>344</v>
      </c>
      <c r="B22" s="3" t="s">
        <v>299</v>
      </c>
      <c r="C22" s="17">
        <v>753</v>
      </c>
      <c r="D22" s="17">
        <v>1070</v>
      </c>
      <c r="E22" s="17">
        <v>1392</v>
      </c>
      <c r="F22" s="17">
        <v>1502</v>
      </c>
      <c r="G22" s="17">
        <v>1000</v>
      </c>
      <c r="H22" s="17">
        <v>1000</v>
      </c>
    </row>
    <row r="23" spans="1:8" x14ac:dyDescent="0.2">
      <c r="A23" t="s">
        <v>345</v>
      </c>
      <c r="B23" s="3" t="s">
        <v>347</v>
      </c>
      <c r="C23" s="17">
        <v>2539</v>
      </c>
      <c r="D23" s="17">
        <v>3665</v>
      </c>
      <c r="E23" s="17">
        <v>2131</v>
      </c>
      <c r="F23" s="17">
        <v>2119</v>
      </c>
      <c r="G23" s="17">
        <v>3000</v>
      </c>
      <c r="H23" s="17">
        <v>3000</v>
      </c>
    </row>
    <row r="24" spans="1:8" x14ac:dyDescent="0.2">
      <c r="A24" t="s">
        <v>346</v>
      </c>
      <c r="B24" s="3" t="s">
        <v>300</v>
      </c>
      <c r="C24" s="17">
        <v>671</v>
      </c>
      <c r="D24" s="17">
        <v>693</v>
      </c>
      <c r="E24" s="17">
        <v>1409</v>
      </c>
      <c r="F24" s="17">
        <v>135</v>
      </c>
      <c r="G24" s="17">
        <v>1500</v>
      </c>
      <c r="H24" s="17">
        <v>1500</v>
      </c>
    </row>
    <row r="25" spans="1:8" x14ac:dyDescent="0.2">
      <c r="B25" s="2" t="s">
        <v>7</v>
      </c>
      <c r="C25" s="18">
        <f t="shared" ref="C25:H25" si="1">SUM(C19:C24)</f>
        <v>4357</v>
      </c>
      <c r="D25" s="18">
        <f t="shared" si="1"/>
        <v>6686</v>
      </c>
      <c r="E25" s="18">
        <f t="shared" si="1"/>
        <v>5817</v>
      </c>
      <c r="F25" s="18">
        <f t="shared" si="1"/>
        <v>4835</v>
      </c>
      <c r="G25" s="18">
        <f t="shared" si="1"/>
        <v>6400</v>
      </c>
      <c r="H25" s="18">
        <f t="shared" si="1"/>
        <v>6400</v>
      </c>
    </row>
    <row r="26" spans="1:8" x14ac:dyDescent="0.2">
      <c r="B26" s="2" t="s">
        <v>99</v>
      </c>
      <c r="C26" s="17"/>
      <c r="D26" s="17"/>
      <c r="E26" s="17"/>
      <c r="F26" s="17"/>
      <c r="G26" s="17"/>
      <c r="H26" s="17"/>
    </row>
    <row r="27" spans="1:8" x14ac:dyDescent="0.2">
      <c r="A27" t="s">
        <v>348</v>
      </c>
      <c r="B27" s="3" t="s">
        <v>101</v>
      </c>
      <c r="C27" s="17"/>
      <c r="D27" s="17">
        <v>0</v>
      </c>
      <c r="E27" s="17">
        <v>0</v>
      </c>
      <c r="F27" s="17">
        <v>0</v>
      </c>
      <c r="G27" s="17">
        <v>0</v>
      </c>
      <c r="H27" s="17">
        <v>0</v>
      </c>
    </row>
    <row r="28" spans="1:8" x14ac:dyDescent="0.2">
      <c r="A28" t="s">
        <v>349</v>
      </c>
      <c r="B28" s="3" t="s">
        <v>103</v>
      </c>
      <c r="C28" s="17">
        <v>437</v>
      </c>
      <c r="D28" s="17">
        <v>1250</v>
      </c>
      <c r="E28" s="17">
        <v>2250</v>
      </c>
      <c r="F28" s="17">
        <v>1000</v>
      </c>
      <c r="G28" s="17">
        <v>1875</v>
      </c>
      <c r="H28" s="17">
        <v>1875</v>
      </c>
    </row>
    <row r="29" spans="1:8" x14ac:dyDescent="0.2">
      <c r="A29" t="s">
        <v>350</v>
      </c>
      <c r="B29" s="3" t="s">
        <v>105</v>
      </c>
      <c r="C29" s="17">
        <v>162</v>
      </c>
      <c r="D29" s="17">
        <v>162</v>
      </c>
      <c r="E29" s="17">
        <v>0</v>
      </c>
      <c r="F29" s="17">
        <v>162</v>
      </c>
      <c r="G29" s="17">
        <v>0</v>
      </c>
      <c r="H29" s="17">
        <v>0</v>
      </c>
    </row>
    <row r="30" spans="1:8" x14ac:dyDescent="0.2">
      <c r="A30" t="s">
        <v>351</v>
      </c>
      <c r="B30" s="3" t="s">
        <v>107</v>
      </c>
      <c r="C30" s="17">
        <v>2642</v>
      </c>
      <c r="D30" s="17">
        <v>2676</v>
      </c>
      <c r="E30" s="17">
        <v>0</v>
      </c>
      <c r="F30" s="17">
        <v>3198</v>
      </c>
      <c r="G30" s="17">
        <v>2875</v>
      </c>
      <c r="H30" s="17">
        <v>2875</v>
      </c>
    </row>
    <row r="31" spans="1:8" x14ac:dyDescent="0.2">
      <c r="A31" t="s">
        <v>352</v>
      </c>
      <c r="B31" s="3" t="s">
        <v>353</v>
      </c>
      <c r="C31" s="17">
        <v>1049</v>
      </c>
      <c r="D31" s="17">
        <v>1271</v>
      </c>
      <c r="E31" s="17">
        <v>1157</v>
      </c>
      <c r="F31" s="17">
        <v>927</v>
      </c>
      <c r="G31" s="17">
        <v>2550</v>
      </c>
      <c r="H31" s="17">
        <v>2550</v>
      </c>
    </row>
    <row r="32" spans="1:8" x14ac:dyDescent="0.2">
      <c r="A32" t="s">
        <v>354</v>
      </c>
      <c r="B32" s="3" t="s">
        <v>506</v>
      </c>
      <c r="C32" s="17">
        <v>795</v>
      </c>
      <c r="D32" s="17">
        <v>945</v>
      </c>
      <c r="E32" s="17">
        <v>939</v>
      </c>
      <c r="F32" s="17">
        <v>400</v>
      </c>
      <c r="G32" s="17">
        <v>500</v>
      </c>
      <c r="H32" s="17">
        <v>500</v>
      </c>
    </row>
    <row r="33" spans="1:8" x14ac:dyDescent="0.2">
      <c r="A33" t="s">
        <v>355</v>
      </c>
      <c r="B33" s="3" t="s">
        <v>234</v>
      </c>
      <c r="C33" s="17">
        <v>1043</v>
      </c>
      <c r="D33" s="17">
        <v>3126</v>
      </c>
      <c r="E33" s="17">
        <v>2052</v>
      </c>
      <c r="F33" s="17">
        <v>2009</v>
      </c>
      <c r="G33" s="17">
        <v>3000</v>
      </c>
      <c r="H33" s="17">
        <v>3000</v>
      </c>
    </row>
    <row r="34" spans="1:8" x14ac:dyDescent="0.2">
      <c r="A34" t="s">
        <v>356</v>
      </c>
      <c r="B34" s="3" t="s">
        <v>114</v>
      </c>
      <c r="C34" s="17">
        <v>0</v>
      </c>
      <c r="D34" s="17">
        <v>446</v>
      </c>
      <c r="E34" s="17">
        <v>398</v>
      </c>
      <c r="F34" s="17">
        <v>686</v>
      </c>
      <c r="G34" s="17">
        <v>750</v>
      </c>
      <c r="H34" s="17">
        <v>750</v>
      </c>
    </row>
    <row r="35" spans="1:8" x14ac:dyDescent="0.2">
      <c r="A35" t="s">
        <v>357</v>
      </c>
      <c r="B35" s="3" t="s">
        <v>116</v>
      </c>
      <c r="C35" s="17">
        <v>488</v>
      </c>
      <c r="D35" s="17">
        <v>1415</v>
      </c>
      <c r="E35" s="17">
        <v>1231</v>
      </c>
      <c r="F35" s="17">
        <v>564</v>
      </c>
      <c r="G35" s="17">
        <v>1500</v>
      </c>
      <c r="H35" s="17">
        <v>1500</v>
      </c>
    </row>
    <row r="36" spans="1:8" x14ac:dyDescent="0.2">
      <c r="B36" s="2" t="s">
        <v>7</v>
      </c>
      <c r="C36" s="18">
        <f>SUM(C27:C35)</f>
        <v>6616</v>
      </c>
      <c r="D36" s="18">
        <f>SUM(D28:D35)</f>
        <v>11291</v>
      </c>
      <c r="E36" s="18">
        <f>SUM(E28:E35)</f>
        <v>8027</v>
      </c>
      <c r="F36" s="18">
        <f>SUM(F28:F35)</f>
        <v>8946</v>
      </c>
      <c r="G36" s="18">
        <f>SUM(G27:G35)</f>
        <v>13050</v>
      </c>
      <c r="H36" s="18">
        <f>SUM(H27:H35)</f>
        <v>13050</v>
      </c>
    </row>
    <row r="37" spans="1:8" x14ac:dyDescent="0.2">
      <c r="B37" s="2" t="s">
        <v>118</v>
      </c>
      <c r="C37" s="17"/>
      <c r="D37" s="17"/>
      <c r="E37" s="17"/>
      <c r="F37" s="17"/>
      <c r="G37" s="17"/>
      <c r="H37" s="17"/>
    </row>
    <row r="38" spans="1:8" x14ac:dyDescent="0.2">
      <c r="A38" t="s">
        <v>358</v>
      </c>
      <c r="B38" s="22" t="s">
        <v>119</v>
      </c>
      <c r="C38" s="17">
        <v>38378</v>
      </c>
      <c r="D38" s="17">
        <v>56413</v>
      </c>
      <c r="E38" s="17">
        <v>16544</v>
      </c>
      <c r="F38" s="17">
        <v>33960</v>
      </c>
      <c r="G38" s="17">
        <v>40404</v>
      </c>
      <c r="H38" s="17">
        <v>40404</v>
      </c>
    </row>
    <row r="39" spans="1:8" x14ac:dyDescent="0.2">
      <c r="A39" t="s">
        <v>359</v>
      </c>
      <c r="B39" s="3" t="s">
        <v>239</v>
      </c>
      <c r="C39" s="17">
        <v>2379</v>
      </c>
      <c r="D39" s="17">
        <v>3505</v>
      </c>
      <c r="E39" s="17">
        <v>1045</v>
      </c>
      <c r="F39" s="17">
        <v>2109</v>
      </c>
      <c r="G39" s="17">
        <v>2650</v>
      </c>
      <c r="H39" s="17">
        <v>2650</v>
      </c>
    </row>
    <row r="40" spans="1:8" x14ac:dyDescent="0.2">
      <c r="A40" t="s">
        <v>360</v>
      </c>
      <c r="B40" s="3" t="s">
        <v>122</v>
      </c>
      <c r="C40" s="17">
        <v>556</v>
      </c>
      <c r="D40" s="17">
        <v>825</v>
      </c>
      <c r="E40" s="17">
        <v>244</v>
      </c>
      <c r="F40" s="17">
        <v>493</v>
      </c>
      <c r="G40" s="17">
        <v>650</v>
      </c>
      <c r="H40" s="17">
        <v>650</v>
      </c>
    </row>
    <row r="41" spans="1:8" x14ac:dyDescent="0.2">
      <c r="A41" t="s">
        <v>361</v>
      </c>
      <c r="B41" s="3" t="s">
        <v>124</v>
      </c>
      <c r="C41" s="17">
        <v>49</v>
      </c>
      <c r="D41" s="17">
        <v>0</v>
      </c>
      <c r="E41" s="17">
        <v>522</v>
      </c>
      <c r="F41" s="17">
        <v>521</v>
      </c>
      <c r="G41" s="17">
        <v>200</v>
      </c>
      <c r="H41" s="17">
        <v>200</v>
      </c>
    </row>
    <row r="42" spans="1:8" x14ac:dyDescent="0.2">
      <c r="A42" t="s">
        <v>362</v>
      </c>
      <c r="B42" s="22" t="s">
        <v>126</v>
      </c>
      <c r="C42" s="25">
        <v>4638</v>
      </c>
      <c r="D42" s="25">
        <v>4189</v>
      </c>
      <c r="E42" s="25">
        <v>5095</v>
      </c>
      <c r="F42" s="25">
        <v>4455</v>
      </c>
      <c r="G42" s="17">
        <v>5952</v>
      </c>
      <c r="H42" s="17">
        <v>5952</v>
      </c>
    </row>
    <row r="43" spans="1:8" x14ac:dyDescent="0.2">
      <c r="B43" s="2" t="s">
        <v>7</v>
      </c>
      <c r="C43" s="18">
        <f t="shared" ref="C43:H43" si="2">SUM(C38:C42)</f>
        <v>46000</v>
      </c>
      <c r="D43" s="18">
        <f t="shared" si="2"/>
        <v>64932</v>
      </c>
      <c r="E43" s="18">
        <f t="shared" si="2"/>
        <v>23450</v>
      </c>
      <c r="F43" s="18">
        <f t="shared" si="2"/>
        <v>41538</v>
      </c>
      <c r="G43" s="18">
        <f t="shared" si="2"/>
        <v>49856</v>
      </c>
      <c r="H43" s="18">
        <f t="shared" si="2"/>
        <v>49856</v>
      </c>
    </row>
    <row r="44" spans="1:8" x14ac:dyDescent="0.2">
      <c r="B44" s="2" t="s">
        <v>40</v>
      </c>
      <c r="C44" s="17"/>
      <c r="D44" s="17"/>
      <c r="E44" s="17"/>
      <c r="F44" s="17"/>
      <c r="G44" s="17"/>
      <c r="H44" s="17"/>
    </row>
    <row r="45" spans="1:8" x14ac:dyDescent="0.2">
      <c r="A45" t="s">
        <v>363</v>
      </c>
      <c r="B45" s="3" t="s">
        <v>130</v>
      </c>
      <c r="C45" s="17">
        <v>120</v>
      </c>
      <c r="D45" s="17">
        <v>250</v>
      </c>
      <c r="E45" s="17">
        <v>0</v>
      </c>
      <c r="F45" s="17">
        <v>347</v>
      </c>
      <c r="G45" s="17">
        <v>0</v>
      </c>
      <c r="H45" s="17">
        <v>0</v>
      </c>
    </row>
    <row r="46" spans="1:8" x14ac:dyDescent="0.2">
      <c r="A46" t="s">
        <v>364</v>
      </c>
      <c r="B46" s="3" t="s">
        <v>247</v>
      </c>
      <c r="C46" s="17">
        <v>523</v>
      </c>
      <c r="D46" s="17">
        <v>553</v>
      </c>
      <c r="E46" s="17">
        <v>571.98</v>
      </c>
      <c r="F46" s="17">
        <v>665</v>
      </c>
      <c r="G46" s="17">
        <v>0</v>
      </c>
      <c r="H46" s="17">
        <v>0</v>
      </c>
    </row>
    <row r="47" spans="1:8" x14ac:dyDescent="0.2">
      <c r="A47" t="s">
        <v>365</v>
      </c>
      <c r="B47" s="3" t="s">
        <v>136</v>
      </c>
      <c r="C47" s="17">
        <v>0</v>
      </c>
      <c r="D47" s="17">
        <v>0</v>
      </c>
      <c r="E47" s="17">
        <v>0</v>
      </c>
      <c r="F47" s="17">
        <v>0</v>
      </c>
      <c r="G47" s="17">
        <v>200</v>
      </c>
      <c r="H47" s="17">
        <v>200</v>
      </c>
    </row>
    <row r="48" spans="1:8" x14ac:dyDescent="0.2">
      <c r="B48" s="2" t="s">
        <v>7</v>
      </c>
      <c r="C48" s="18">
        <f t="shared" ref="C48:H48" si="3">SUM(C45:C47)</f>
        <v>643</v>
      </c>
      <c r="D48" s="18">
        <f t="shared" si="3"/>
        <v>803</v>
      </c>
      <c r="E48" s="18">
        <f t="shared" si="3"/>
        <v>571.98</v>
      </c>
      <c r="F48" s="18">
        <f t="shared" si="3"/>
        <v>1012</v>
      </c>
      <c r="G48" s="18">
        <f t="shared" si="3"/>
        <v>200</v>
      </c>
      <c r="H48" s="18">
        <f t="shared" si="3"/>
        <v>200</v>
      </c>
    </row>
    <row r="49" spans="1:8" x14ac:dyDescent="0.2">
      <c r="A49" s="1" t="s">
        <v>178</v>
      </c>
      <c r="B49" s="1" t="s">
        <v>3</v>
      </c>
      <c r="C49" s="53" t="s">
        <v>1</v>
      </c>
      <c r="D49" s="53" t="s">
        <v>1</v>
      </c>
      <c r="E49" s="53" t="s">
        <v>1</v>
      </c>
      <c r="F49" s="53" t="s">
        <v>1</v>
      </c>
      <c r="G49" s="53" t="s">
        <v>36</v>
      </c>
      <c r="H49" s="53" t="s">
        <v>36</v>
      </c>
    </row>
    <row r="50" spans="1:8" x14ac:dyDescent="0.2">
      <c r="B50" s="2"/>
      <c r="C50" s="54">
        <v>2015</v>
      </c>
      <c r="D50" s="54">
        <v>2016</v>
      </c>
      <c r="E50" s="54">
        <v>2017</v>
      </c>
      <c r="F50" s="54">
        <v>2018</v>
      </c>
      <c r="G50" s="55">
        <v>2018</v>
      </c>
      <c r="H50" s="55">
        <v>2019</v>
      </c>
    </row>
    <row r="51" spans="1:8" x14ac:dyDescent="0.2">
      <c r="A51" s="2"/>
      <c r="B51" s="2" t="s">
        <v>366</v>
      </c>
      <c r="C51" s="17"/>
      <c r="D51" s="17"/>
      <c r="E51" s="20"/>
      <c r="F51" s="20"/>
      <c r="G51" s="20"/>
      <c r="H51" s="20"/>
    </row>
    <row r="52" spans="1:8" x14ac:dyDescent="0.2">
      <c r="A52" t="s">
        <v>368</v>
      </c>
      <c r="B52" s="3" t="s">
        <v>367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</row>
    <row r="53" spans="1:8" x14ac:dyDescent="0.2">
      <c r="A53" t="s">
        <v>369</v>
      </c>
      <c r="B53" s="3" t="s">
        <v>261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</row>
    <row r="54" spans="1:8" x14ac:dyDescent="0.2">
      <c r="A54" t="s">
        <v>370</v>
      </c>
      <c r="B54" s="3" t="s">
        <v>263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</row>
    <row r="55" spans="1:8" x14ac:dyDescent="0.2">
      <c r="A55" t="s">
        <v>371</v>
      </c>
      <c r="B55" s="3" t="s">
        <v>372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</row>
    <row r="56" spans="1:8" x14ac:dyDescent="0.2">
      <c r="B56" s="2" t="s">
        <v>7</v>
      </c>
      <c r="C56" s="18">
        <f t="shared" ref="C56:H56" si="4">SUM(C52:C55)</f>
        <v>0</v>
      </c>
      <c r="D56" s="18">
        <f t="shared" si="4"/>
        <v>0</v>
      </c>
      <c r="E56" s="18">
        <f t="shared" si="4"/>
        <v>0</v>
      </c>
      <c r="F56" s="18">
        <f t="shared" si="4"/>
        <v>0</v>
      </c>
      <c r="G56" s="18">
        <f t="shared" si="4"/>
        <v>0</v>
      </c>
      <c r="H56" s="18">
        <f t="shared" si="4"/>
        <v>0</v>
      </c>
    </row>
    <row r="57" spans="1:8" x14ac:dyDescent="0.2">
      <c r="B57" s="2" t="s">
        <v>159</v>
      </c>
      <c r="C57" s="17"/>
      <c r="D57" s="17"/>
      <c r="E57" s="17"/>
      <c r="F57" s="17"/>
      <c r="G57" s="17"/>
      <c r="H57" s="17"/>
    </row>
    <row r="58" spans="1:8" x14ac:dyDescent="0.2">
      <c r="A58" t="s">
        <v>373</v>
      </c>
      <c r="B58" s="3" t="s">
        <v>163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</row>
    <row r="59" spans="1:8" x14ac:dyDescent="0.2">
      <c r="A59" s="3" t="s">
        <v>456</v>
      </c>
      <c r="B59" s="3" t="s">
        <v>449</v>
      </c>
      <c r="C59" s="17">
        <v>289</v>
      </c>
      <c r="D59" s="17">
        <v>111</v>
      </c>
      <c r="E59" s="17">
        <v>118</v>
      </c>
      <c r="F59" s="17">
        <v>100</v>
      </c>
      <c r="G59" s="17">
        <v>125</v>
      </c>
      <c r="H59" s="17">
        <v>125</v>
      </c>
    </row>
    <row r="60" spans="1:8" x14ac:dyDescent="0.2">
      <c r="A60" t="s">
        <v>395</v>
      </c>
      <c r="B60" s="3" t="s">
        <v>166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</row>
    <row r="61" spans="1:8" x14ac:dyDescent="0.2">
      <c r="B61" s="3" t="s">
        <v>7</v>
      </c>
      <c r="C61" s="18">
        <f>SUM(C58:C60)</f>
        <v>289</v>
      </c>
      <c r="D61" s="18">
        <f>SUM(D58:D60)</f>
        <v>111</v>
      </c>
      <c r="E61" s="18">
        <f>SUM(E59:E60)</f>
        <v>118</v>
      </c>
      <c r="F61" s="18">
        <f>SUM(F59:F60)</f>
        <v>100</v>
      </c>
      <c r="G61" s="18">
        <f>SUM(G58:G60)</f>
        <v>125</v>
      </c>
      <c r="H61" s="18">
        <f>SUM(H58:H60)</f>
        <v>125</v>
      </c>
    </row>
    <row r="62" spans="1:8" x14ac:dyDescent="0.2">
      <c r="B62" s="2" t="s">
        <v>167</v>
      </c>
      <c r="C62" s="17"/>
      <c r="D62" s="17"/>
      <c r="E62" s="17"/>
      <c r="F62" s="17"/>
      <c r="G62" s="17"/>
      <c r="H62" s="17"/>
    </row>
    <row r="63" spans="1:8" x14ac:dyDescent="0.2">
      <c r="A63" t="s">
        <v>374</v>
      </c>
      <c r="B63" s="3" t="s">
        <v>273</v>
      </c>
      <c r="C63" s="17">
        <v>696</v>
      </c>
      <c r="D63" s="17">
        <v>985</v>
      </c>
      <c r="E63" s="17">
        <v>1686</v>
      </c>
      <c r="F63" s="17">
        <v>2140</v>
      </c>
      <c r="G63" s="17">
        <v>1000</v>
      </c>
      <c r="H63" s="17">
        <v>1000</v>
      </c>
    </row>
    <row r="64" spans="1:8" x14ac:dyDescent="0.2">
      <c r="A64" t="s">
        <v>375</v>
      </c>
      <c r="B64" s="3" t="s">
        <v>171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</row>
    <row r="65" spans="1:8" x14ac:dyDescent="0.2">
      <c r="A65" s="3" t="s">
        <v>475</v>
      </c>
      <c r="B65" s="3" t="s">
        <v>473</v>
      </c>
      <c r="C65" s="17"/>
      <c r="D65" s="17"/>
      <c r="E65" s="17">
        <v>0</v>
      </c>
      <c r="F65" s="17">
        <v>0</v>
      </c>
      <c r="G65" s="17">
        <v>0</v>
      </c>
      <c r="H65" s="17">
        <v>0</v>
      </c>
    </row>
    <row r="66" spans="1:8" x14ac:dyDescent="0.2">
      <c r="A66" t="s">
        <v>376</v>
      </c>
      <c r="B66" s="3" t="s">
        <v>173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</row>
    <row r="67" spans="1:8" x14ac:dyDescent="0.2">
      <c r="A67" t="s">
        <v>377</v>
      </c>
      <c r="B67" s="3" t="s">
        <v>175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</row>
    <row r="68" spans="1:8" x14ac:dyDescent="0.2">
      <c r="A68" t="s">
        <v>378</v>
      </c>
      <c r="B68" s="3" t="s">
        <v>34</v>
      </c>
      <c r="C68" s="17">
        <v>38</v>
      </c>
      <c r="D68" s="17">
        <v>95</v>
      </c>
      <c r="E68" s="17">
        <v>42</v>
      </c>
      <c r="F68" s="17">
        <v>27</v>
      </c>
      <c r="G68" s="17">
        <v>100</v>
      </c>
      <c r="H68" s="17">
        <v>100</v>
      </c>
    </row>
    <row r="69" spans="1:8" x14ac:dyDescent="0.2">
      <c r="A69" s="3" t="s">
        <v>467</v>
      </c>
      <c r="B69" s="3" t="s">
        <v>462</v>
      </c>
      <c r="C69" s="17">
        <v>1139</v>
      </c>
      <c r="D69" s="17">
        <v>1547</v>
      </c>
      <c r="E69" s="17">
        <v>455</v>
      </c>
      <c r="F69" s="17">
        <v>938</v>
      </c>
      <c r="G69" s="17">
        <v>1300</v>
      </c>
      <c r="H69" s="17">
        <v>1300</v>
      </c>
    </row>
    <row r="70" spans="1:8" x14ac:dyDescent="0.2">
      <c r="B70" s="2" t="s">
        <v>7</v>
      </c>
      <c r="C70" s="18">
        <f t="shared" ref="C70:H70" si="5">SUM(C63:C69)</f>
        <v>1873</v>
      </c>
      <c r="D70" s="18">
        <f t="shared" si="5"/>
        <v>2627</v>
      </c>
      <c r="E70" s="18">
        <f t="shared" si="5"/>
        <v>2183</v>
      </c>
      <c r="F70" s="18">
        <f t="shared" si="5"/>
        <v>3105</v>
      </c>
      <c r="G70" s="18">
        <f t="shared" si="5"/>
        <v>2400</v>
      </c>
      <c r="H70" s="18">
        <f t="shared" si="5"/>
        <v>2400</v>
      </c>
    </row>
    <row r="71" spans="1:8" x14ac:dyDescent="0.2">
      <c r="B71" s="2" t="s">
        <v>418</v>
      </c>
      <c r="C71" s="18">
        <v>0</v>
      </c>
      <c r="D71" s="18">
        <v>8972</v>
      </c>
      <c r="E71" s="18">
        <v>0</v>
      </c>
      <c r="F71" s="18">
        <v>3703</v>
      </c>
      <c r="G71" s="18">
        <v>11369</v>
      </c>
      <c r="H71" s="18">
        <v>11369</v>
      </c>
    </row>
    <row r="72" spans="1:8" x14ac:dyDescent="0.2">
      <c r="B72" s="2" t="s">
        <v>177</v>
      </c>
      <c r="C72" s="18">
        <f t="shared" ref="C72:H72" si="6">SUM(C25,C36,C43,C48,C56,C61,C70,C71)</f>
        <v>59778</v>
      </c>
      <c r="D72" s="18">
        <f t="shared" si="6"/>
        <v>95422</v>
      </c>
      <c r="E72" s="18">
        <f t="shared" si="6"/>
        <v>40166.980000000003</v>
      </c>
      <c r="F72" s="18">
        <f t="shared" si="6"/>
        <v>63239</v>
      </c>
      <c r="G72" s="18">
        <f t="shared" si="6"/>
        <v>83400</v>
      </c>
      <c r="H72" s="18">
        <f t="shared" si="6"/>
        <v>83400</v>
      </c>
    </row>
    <row r="73" spans="1:8" x14ac:dyDescent="0.2">
      <c r="C73" s="17"/>
      <c r="D73" s="17"/>
      <c r="E73" s="17"/>
      <c r="F73" s="17"/>
      <c r="G73" s="17"/>
      <c r="H73" s="17"/>
    </row>
    <row r="74" spans="1:8" x14ac:dyDescent="0.2">
      <c r="B74" s="2"/>
      <c r="C74" s="18"/>
      <c r="D74" s="18"/>
      <c r="E74" s="18"/>
      <c r="F74" s="18"/>
      <c r="G74" s="18"/>
      <c r="H74" s="18"/>
    </row>
    <row r="75" spans="1:8" x14ac:dyDescent="0.2">
      <c r="C75" s="17"/>
      <c r="D75" s="17"/>
      <c r="E75" s="17"/>
      <c r="F75" s="17"/>
      <c r="G75" s="17"/>
      <c r="H75" s="17"/>
    </row>
    <row r="76" spans="1:8" x14ac:dyDescent="0.2">
      <c r="B76" s="2"/>
      <c r="C76" s="18"/>
      <c r="D76" s="18"/>
      <c r="E76" s="18"/>
      <c r="F76" s="18"/>
      <c r="G76" s="18"/>
      <c r="H76" s="18"/>
    </row>
    <row r="77" spans="1:8" x14ac:dyDescent="0.2">
      <c r="C77" s="20"/>
      <c r="D77" s="20"/>
      <c r="E77" s="20"/>
      <c r="F77" s="20"/>
      <c r="G77" s="20"/>
      <c r="H77" s="20"/>
    </row>
    <row r="78" spans="1:8" x14ac:dyDescent="0.2">
      <c r="C78" s="20"/>
      <c r="D78" s="20"/>
      <c r="E78" s="20"/>
      <c r="F78" s="20"/>
      <c r="G78" s="20"/>
      <c r="H78" s="20"/>
    </row>
    <row r="79" spans="1:8" x14ac:dyDescent="0.2">
      <c r="C79" s="20"/>
      <c r="D79" s="20"/>
      <c r="E79" s="20"/>
      <c r="F79" s="20"/>
      <c r="G79" s="20"/>
      <c r="H79" s="20"/>
    </row>
    <row r="80" spans="1:8" x14ac:dyDescent="0.2">
      <c r="C80" s="20"/>
      <c r="D80" s="20"/>
      <c r="E80" s="20"/>
      <c r="F80" s="20"/>
      <c r="G80" s="20"/>
      <c r="H80" s="20"/>
    </row>
    <row r="81" spans="3:8" x14ac:dyDescent="0.2">
      <c r="C81" s="20"/>
      <c r="D81" s="20"/>
      <c r="E81" s="20"/>
      <c r="F81" s="20"/>
      <c r="G81" s="20"/>
      <c r="H81" s="20"/>
    </row>
    <row r="82" spans="3:8" x14ac:dyDescent="0.2">
      <c r="C82" s="20"/>
      <c r="D82" s="20"/>
      <c r="E82" s="20"/>
      <c r="F82" s="20"/>
      <c r="G82" s="20"/>
      <c r="H82" s="20"/>
    </row>
  </sheetData>
  <phoneticPr fontId="0" type="noConversion"/>
  <printOptions gridLines="1"/>
  <pageMargins left="0.75" right="0.25" top="1.06" bottom="0" header="0.5" footer="0"/>
  <pageSetup scale="89" orientation="portrait" r:id="rId1"/>
  <headerFooter alignWithMargins="0">
    <oddHeader xml:space="preserve">&amp;L&amp;"Arial,Bold"&amp;12SEWER FUND&amp;C&amp;"Arial,Bold"&amp;12TOWN OF AGUILAR
APPROVED BUDGET 2019
</oddHeader>
    <oddFooter xml:space="preserve">&amp;L&amp;"Arial,Bold"PREPARED BY TYRA AVILA&amp;C&amp;"Arial,Bold" </oddFooter>
  </headerFooter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4</vt:i4>
      </vt:variant>
    </vt:vector>
  </HeadingPairs>
  <TitlesOfParts>
    <vt:vector size="18" baseType="lpstr">
      <vt:lpstr>Sheet8</vt:lpstr>
      <vt:lpstr>Sheet9</vt:lpstr>
      <vt:lpstr>Sheet7</vt:lpstr>
      <vt:lpstr>Sheet6</vt:lpstr>
      <vt:lpstr>Sheet5</vt:lpstr>
      <vt:lpstr>Sheet1</vt:lpstr>
      <vt:lpstr>Sheet2</vt:lpstr>
      <vt:lpstr>Sheet3</vt:lpstr>
      <vt:lpstr>Sheet4</vt:lpstr>
      <vt:lpstr>Colo Trst</vt:lpstr>
      <vt:lpstr>FirePen</vt:lpstr>
      <vt:lpstr>Street Fund</vt:lpstr>
      <vt:lpstr>Lottery Fund</vt:lpstr>
      <vt:lpstr>Sheet10</vt:lpstr>
      <vt:lpstr>Sheet1!Print_Area</vt:lpstr>
      <vt:lpstr>Sheet2!Print_Area</vt:lpstr>
      <vt:lpstr>Sheet3!Print_Area</vt:lpstr>
      <vt:lpstr>Sheet4!Print_Area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Town Clerk</cp:lastModifiedBy>
  <cp:lastPrinted>2018-10-23T22:07:05Z</cp:lastPrinted>
  <dcterms:created xsi:type="dcterms:W3CDTF">2009-10-21T21:38:41Z</dcterms:created>
  <dcterms:modified xsi:type="dcterms:W3CDTF">2018-12-13T22:53:49Z</dcterms:modified>
</cp:coreProperties>
</file>